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I593" s="1"/>
  <c r="H559"/>
  <c r="G559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H551" s="1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G509" s="1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H433"/>
  <c r="G433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I425" s="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H383" s="1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I215" l="1"/>
  <c r="F257"/>
  <c r="J257"/>
  <c r="G299"/>
  <c r="I383"/>
  <c r="F425"/>
  <c r="J425"/>
  <c r="G467"/>
  <c r="H509"/>
  <c r="I551"/>
  <c r="F593"/>
  <c r="J593"/>
  <c r="G131"/>
  <c r="J89"/>
  <c r="F89"/>
  <c r="I47"/>
  <c r="F299"/>
  <c r="J299"/>
  <c r="G341"/>
  <c r="J131"/>
  <c r="H215"/>
  <c r="I257"/>
  <c r="G47"/>
  <c r="H89"/>
  <c r="I131"/>
  <c r="F173"/>
  <c r="J173"/>
  <c r="G215"/>
  <c r="H257"/>
  <c r="I299"/>
  <c r="F341"/>
  <c r="J341"/>
  <c r="G383"/>
  <c r="H425"/>
  <c r="I467"/>
  <c r="F509"/>
  <c r="J509"/>
  <c r="G551"/>
  <c r="H593"/>
  <c r="H47"/>
  <c r="I89"/>
  <c r="F131"/>
  <c r="G173"/>
  <c r="F47"/>
  <c r="J47"/>
  <c r="G89"/>
  <c r="H131"/>
  <c r="I173"/>
  <c r="F215"/>
  <c r="J215"/>
  <c r="G257"/>
  <c r="H299"/>
  <c r="I341"/>
  <c r="F383"/>
  <c r="J383"/>
  <c r="G425"/>
  <c r="H467"/>
  <c r="I509"/>
  <c r="F551"/>
  <c r="J551"/>
  <c r="G593"/>
  <c r="H173"/>
  <c r="H341"/>
  <c r="J594" l="1"/>
  <c r="I594"/>
  <c r="H594"/>
  <c r="F594"/>
  <c r="G594"/>
  <c r="L207"/>
  <c r="L74"/>
  <c r="L69"/>
  <c r="L341"/>
  <c r="L311"/>
  <c r="L447"/>
  <c r="L452"/>
  <c r="L299"/>
  <c r="L269"/>
  <c r="L321"/>
  <c r="L326"/>
  <c r="L437"/>
  <c r="L467"/>
  <c r="L585"/>
  <c r="L172"/>
  <c r="L543"/>
  <c r="L405"/>
  <c r="L410"/>
  <c r="L131"/>
  <c r="L101"/>
  <c r="L59"/>
  <c r="L89"/>
  <c r="L88"/>
  <c r="L123"/>
  <c r="L563"/>
  <c r="L593"/>
  <c r="L279"/>
  <c r="L284"/>
  <c r="L185"/>
  <c r="L215"/>
  <c r="L508"/>
  <c r="L249"/>
  <c r="L116"/>
  <c r="L111"/>
  <c r="L466"/>
  <c r="L237"/>
  <c r="L242"/>
  <c r="L200"/>
  <c r="L195"/>
  <c r="L521"/>
  <c r="L551"/>
  <c r="L531"/>
  <c r="L536"/>
  <c r="L425"/>
  <c r="L395"/>
  <c r="L214"/>
  <c r="L509"/>
  <c r="L479"/>
  <c r="L81"/>
  <c r="L573"/>
  <c r="L578"/>
  <c r="L550"/>
  <c r="L165"/>
  <c r="L257"/>
  <c r="L227"/>
  <c r="L173"/>
  <c r="L143"/>
  <c r="L153"/>
  <c r="L158"/>
  <c r="L501"/>
  <c r="L256"/>
  <c r="L353"/>
  <c r="L383"/>
  <c r="L494"/>
  <c r="L489"/>
  <c r="L39"/>
  <c r="L375"/>
  <c r="L368"/>
  <c r="L363"/>
  <c r="L424"/>
  <c r="L27"/>
  <c r="L32"/>
  <c r="L459"/>
  <c r="L382"/>
  <c r="L46"/>
  <c r="L291"/>
  <c r="L17"/>
  <c r="L47"/>
  <c r="L594"/>
  <c r="L340"/>
  <c r="L417"/>
  <c r="L130"/>
  <c r="L298"/>
  <c r="L333"/>
  <c r="L592"/>
</calcChain>
</file>

<file path=xl/sharedStrings.xml><?xml version="1.0" encoding="utf-8"?>
<sst xmlns="http://schemas.openxmlformats.org/spreadsheetml/2006/main" count="640" uniqueCount="112">
  <si>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</si>
  <si>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</si>
  <si>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</si>
  <si>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</si>
  <si>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</si>
  <si>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</si>
  <si>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</si>
  <si>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</si>
  <si>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</si>
  <si>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</si>
  <si>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</si>
  <si>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</si>
  <si>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</si>
  <si>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</si>
  <si>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</si>
  <si>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</si>
  <si>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</si>
  <si>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</si>
  <si>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</si>
  <si>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</si>
  <si>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</si>
  <si>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</si>
  <si>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</si>
  <si>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</si>
  <si>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</si>
  <si>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</si>
  <si>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</si>
  <si>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</si>
  <si>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</si>
  <si>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</si>
  <si>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</si>
  <si>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</si>
  <si>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</si>
  <si>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</si>
  <si>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</si>
  <si>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</si>
  <si>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</si>
  <si>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</si>
  <si>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</si>
  <si>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</si>
  <si>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</si>
  <si>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</si>
  <si>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</si>
  <si>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</si>
  <si>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</si>
  <si>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" Куркинская ООШ"</t>
  </si>
  <si>
    <t>Каша рисовая молочная жидкая с маслом сливочным</t>
  </si>
  <si>
    <t>Чай с лимоном</t>
  </si>
  <si>
    <t>Бутерброд с маслом и сыром</t>
  </si>
  <si>
    <t>40/5/12</t>
  </si>
  <si>
    <t>Фрукты (яблоки)</t>
  </si>
  <si>
    <t>Хлеб ржаной</t>
  </si>
  <si>
    <t>Хлеб пшеничный витаминный</t>
  </si>
  <si>
    <t>Компот из свежих плодов и ягод</t>
  </si>
  <si>
    <t>Макаронные изделия отварные (гарнир)</t>
  </si>
  <si>
    <t>Птица в соусе томатном</t>
  </si>
  <si>
    <t>Суп картофельный с рыбными консервами</t>
  </si>
  <si>
    <t>Свежие помидоры (порционно)</t>
  </si>
  <si>
    <t>Каша манная молочная с маслом сливочным</t>
  </si>
  <si>
    <t>Чай с молоком</t>
  </si>
  <si>
    <t>Свежие огурцы (порционно)</t>
  </si>
  <si>
    <t>Борщ с капустой и картофелем со сметаной</t>
  </si>
  <si>
    <t>250 / 5</t>
  </si>
  <si>
    <t>Жаркое по-домашнему</t>
  </si>
  <si>
    <t xml:space="preserve">Компот из плодов или ягод сушёных </t>
  </si>
  <si>
    <t>Каша пшенная молочная с маслом сливочным</t>
  </si>
  <si>
    <t>Кофейный напиток с молоком</t>
  </si>
  <si>
    <t>Фрукты ( яблоки)</t>
  </si>
  <si>
    <t>Суп с макаронными изделиями и картофелем</t>
  </si>
  <si>
    <t>Каша гречневая рассыпчатая</t>
  </si>
  <si>
    <t>Котлета из мяса кур</t>
  </si>
  <si>
    <t>Напиток из шиповника</t>
  </si>
  <si>
    <t>Соус томатный</t>
  </si>
  <si>
    <t>Какао с молоком</t>
  </si>
  <si>
    <t>Кууруза консервированная (промышленная)</t>
  </si>
  <si>
    <t>Суп картофельный с крупой</t>
  </si>
  <si>
    <t>Котлета "Школьная" в томатном соусе</t>
  </si>
  <si>
    <t>Макаронные изделия отварные</t>
  </si>
  <si>
    <t xml:space="preserve">Каша пшеничная молочная с маслом сливочным </t>
  </si>
  <si>
    <t xml:space="preserve">Фрукты </t>
  </si>
  <si>
    <t>Суп картофельный с бобовыми</t>
  </si>
  <si>
    <t>Запеканка картофельная, фаршированная отварным мясом</t>
  </si>
  <si>
    <t>Суп молочный с лапшой</t>
  </si>
  <si>
    <t>Рассольник домашний со сметаной</t>
  </si>
  <si>
    <t>Котлета "Нежная"</t>
  </si>
  <si>
    <t xml:space="preserve">Рис отварной </t>
  </si>
  <si>
    <t>Зеленый горошек консервированный (промышленный)</t>
  </si>
  <si>
    <t>Картофельное пюре</t>
  </si>
  <si>
    <t>Капуста тушеная</t>
  </si>
  <si>
    <t>Тефтели из говядины с рисом</t>
  </si>
  <si>
    <t>Суп-лапша домашняя</t>
  </si>
  <si>
    <t>Плов из мяса кур</t>
  </si>
  <si>
    <t>Напиток клюквенный</t>
  </si>
  <si>
    <t>Суп молочный с крупой</t>
  </si>
  <si>
    <t>Свежие огурцы</t>
  </si>
  <si>
    <t>Рассольник Ленинградский со сметаной</t>
  </si>
  <si>
    <t>Шницель рыбный натуральный</t>
  </si>
  <si>
    <t>Макаранные изделия отварные</t>
  </si>
  <si>
    <t>Сок в ассортименте</t>
  </si>
  <si>
    <t>Кукуруза консервированная (промышленная)</t>
  </si>
  <si>
    <t>Суп-пюре из картофеля с гренками</t>
  </si>
  <si>
    <t>250 / 10</t>
  </si>
  <si>
    <t>Тефтели паровые из мяса говядины в томатном соусе</t>
  </si>
  <si>
    <t>Директор</t>
  </si>
  <si>
    <t>Прохорова Р.И.</t>
  </si>
  <si>
    <t>Кисель Витошка</t>
  </si>
  <si>
    <t xml:space="preserve">Компот из сухофруктов </t>
  </si>
  <si>
    <t>Каша гречневая молочная с маслом сливочным</t>
  </si>
  <si>
    <t>132/143</t>
  </si>
  <si>
    <t>Каша молочная ассорти ( рис, греча) c маслом сливочным</t>
  </si>
  <si>
    <t xml:space="preserve">Каша овсянная молочная с маслом сливочным </t>
  </si>
  <si>
    <t>Каша молочная ассорти (рис,пшено) с маслом сливочным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</si>
</sst>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3" fillId="0" borderId="0" xfId="0" applyFont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1" fontId="0" fillId="5" borderId="26" xfId="0" applyNumberFormat="1" applyFill="1" applyBorder="1" applyProtection="1">
      <protection locked="0"/>
    </xf>
    <xf numFmtId="1" fontId="0" fillId="5" borderId="3" xfId="0" applyNumberFormat="1" applyFill="1" applyBorder="1" applyProtection="1"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16" fontId="3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3" fillId="2" borderId="19" xfId="0" applyNumberFormat="1" applyFont="1" applyFill="1" applyBorder="1" applyAlignment="1" applyProtection="1">
      <alignment horizontal="center" vertical="top" wrapText="1"/>
      <protection locked="0"/>
    </xf>
    <xf numFmtId="17" fontId="3" fillId="2" borderId="19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9" xfId="0" applyFont="1" applyFill="1" applyBorder="1" applyAlignment="1" applyProtection="1">
      <alignment horizontal="center" vertical="top" wrapText="1"/>
      <protection locked="0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475" sqref="E47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4" t="s">
        <v>45</v>
      </c>
      <c r="D1" s="85"/>
      <c r="E1" s="85"/>
      <c r="F1" s="13" t="s">
        <v>16</v>
      </c>
      <c r="G1" s="2" t="s">
        <v>17</v>
      </c>
      <c r="H1" s="86" t="s">
        <v>103</v>
      </c>
      <c r="I1" s="87"/>
      <c r="J1" s="87"/>
      <c r="K1" s="87"/>
    </row>
    <row r="2" spans="1:12" ht="18">
      <c r="A2" s="43" t="s">
        <v>6</v>
      </c>
      <c r="C2" s="2"/>
      <c r="G2" s="2" t="s">
        <v>18</v>
      </c>
      <c r="H2" s="86" t="s">
        <v>104</v>
      </c>
      <c r="I2" s="87"/>
      <c r="J2" s="87"/>
      <c r="K2" s="87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30</v>
      </c>
      <c r="I3" s="55">
        <v>8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59" t="s">
        <v>46</v>
      </c>
      <c r="F6" s="60">
        <v>200</v>
      </c>
      <c r="G6" s="60">
        <v>6.05</v>
      </c>
      <c r="H6" s="60">
        <v>5.81</v>
      </c>
      <c r="I6" s="60"/>
      <c r="J6" s="60">
        <v>246</v>
      </c>
      <c r="K6" s="62">
        <v>2</v>
      </c>
      <c r="L6" s="61">
        <v>15.1</v>
      </c>
    </row>
    <row r="7" spans="1:12" ht="15.75" thickBot="1">
      <c r="A7" s="25"/>
      <c r="B7" s="16"/>
      <c r="C7" s="11"/>
      <c r="D7" s="6"/>
      <c r="E7" s="58"/>
      <c r="F7" s="58"/>
      <c r="G7" s="58"/>
      <c r="H7" s="58"/>
      <c r="I7" s="58"/>
      <c r="J7" s="58"/>
      <c r="K7" s="58"/>
      <c r="L7" s="58"/>
    </row>
    <row r="8" spans="1:12" ht="15">
      <c r="A8" s="25"/>
      <c r="B8" s="16"/>
      <c r="C8" s="11"/>
      <c r="D8" s="7" t="s">
        <v>22</v>
      </c>
      <c r="E8" s="63" t="s">
        <v>47</v>
      </c>
      <c r="F8" s="64">
        <v>200</v>
      </c>
      <c r="G8" s="64">
        <v>0.08</v>
      </c>
      <c r="H8" s="64">
        <v>0.01</v>
      </c>
      <c r="I8" s="62">
        <v>42.35</v>
      </c>
      <c r="J8" s="64">
        <v>37</v>
      </c>
      <c r="K8" s="66">
        <v>1.5</v>
      </c>
      <c r="L8" s="65">
        <v>5.1100000000000003</v>
      </c>
    </row>
    <row r="9" spans="1:12" ht="15">
      <c r="A9" s="25"/>
      <c r="B9" s="16"/>
      <c r="C9" s="11"/>
      <c r="D9" s="7" t="s">
        <v>23</v>
      </c>
      <c r="E9" s="63" t="s">
        <v>48</v>
      </c>
      <c r="F9" s="64" t="s">
        <v>49</v>
      </c>
      <c r="G9" s="64">
        <v>6.6</v>
      </c>
      <c r="H9" s="64">
        <v>8.75</v>
      </c>
      <c r="I9" s="66">
        <v>9.23</v>
      </c>
      <c r="J9" s="64">
        <v>180</v>
      </c>
      <c r="K9" s="66">
        <v>0.30769230769230771</v>
      </c>
      <c r="L9" s="65">
        <v>13.81</v>
      </c>
    </row>
    <row r="10" spans="1:12" ht="15">
      <c r="A10" s="25"/>
      <c r="B10" s="16"/>
      <c r="C10" s="11"/>
      <c r="D10" s="7" t="s">
        <v>24</v>
      </c>
      <c r="E10" s="63" t="s">
        <v>50</v>
      </c>
      <c r="F10" s="64">
        <v>120</v>
      </c>
      <c r="G10" s="64">
        <v>1</v>
      </c>
      <c r="H10" s="64">
        <v>1</v>
      </c>
      <c r="I10" s="66">
        <v>18.77</v>
      </c>
      <c r="J10" s="64">
        <v>56.67</v>
      </c>
      <c r="K10" s="66"/>
      <c r="L10" s="65">
        <v>12.98</v>
      </c>
    </row>
    <row r="11" spans="1:12" ht="15">
      <c r="A11" s="25"/>
      <c r="B11" s="16"/>
      <c r="C11" s="11"/>
      <c r="D11" s="6"/>
      <c r="E11" s="50"/>
      <c r="F11" s="51"/>
      <c r="G11" s="51"/>
      <c r="H11" s="51"/>
      <c r="I11" s="66">
        <v>14</v>
      </c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520</v>
      </c>
      <c r="G13" s="21">
        <f>SUM(G6:G12)</f>
        <v>13.73</v>
      </c>
      <c r="H13" s="21">
        <f>SUM(H6:H12)</f>
        <v>15.57</v>
      </c>
      <c r="I13" s="21">
        <f t="shared" ref="I13" si="0">SUM(I6:I12)</f>
        <v>84.35</v>
      </c>
      <c r="J13" s="21">
        <f>SUM(J6:J12)</f>
        <v>519.66999999999996</v>
      </c>
      <c r="K13" s="27"/>
      <c r="L13" s="21">
        <f>SUM(L6:L12)</f>
        <v>47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70" t="s">
        <v>57</v>
      </c>
      <c r="F18" s="68">
        <v>60</v>
      </c>
      <c r="G18" s="68">
        <v>0.66</v>
      </c>
      <c r="H18" s="68">
        <v>0.12</v>
      </c>
      <c r="I18" s="67">
        <v>2.88</v>
      </c>
      <c r="J18" s="68">
        <v>18.059999999999999</v>
      </c>
      <c r="K18" s="67">
        <v>148</v>
      </c>
      <c r="L18" s="69">
        <v>7.96</v>
      </c>
    </row>
    <row r="19" spans="1:12" ht="15">
      <c r="A19" s="25"/>
      <c r="B19" s="16"/>
      <c r="C19" s="11"/>
      <c r="D19" s="7" t="s">
        <v>28</v>
      </c>
      <c r="E19" s="63" t="s">
        <v>56</v>
      </c>
      <c r="F19" s="64">
        <v>250</v>
      </c>
      <c r="G19" s="64">
        <v>8.75</v>
      </c>
      <c r="H19" s="64">
        <v>11.4</v>
      </c>
      <c r="I19" s="66">
        <v>13.47</v>
      </c>
      <c r="J19" s="64">
        <v>191.5</v>
      </c>
      <c r="K19" s="66">
        <v>123</v>
      </c>
      <c r="L19" s="65">
        <v>22.45</v>
      </c>
    </row>
    <row r="20" spans="1:12" ht="15">
      <c r="A20" s="25"/>
      <c r="B20" s="16"/>
      <c r="C20" s="11"/>
      <c r="D20" s="7" t="s">
        <v>29</v>
      </c>
      <c r="E20" s="63" t="s">
        <v>55</v>
      </c>
      <c r="F20" s="64">
        <v>90</v>
      </c>
      <c r="G20" s="64">
        <v>13.68</v>
      </c>
      <c r="H20" s="64">
        <v>10.08</v>
      </c>
      <c r="I20" s="66">
        <v>0</v>
      </c>
      <c r="J20" s="64">
        <v>145.44</v>
      </c>
      <c r="K20" s="66">
        <v>356</v>
      </c>
      <c r="L20" s="65">
        <v>37.65</v>
      </c>
    </row>
    <row r="21" spans="1:12" ht="15">
      <c r="A21" s="25"/>
      <c r="B21" s="16"/>
      <c r="C21" s="11"/>
      <c r="D21" s="7" t="s">
        <v>30</v>
      </c>
      <c r="E21" s="63" t="s">
        <v>54</v>
      </c>
      <c r="F21" s="64">
        <v>180</v>
      </c>
      <c r="G21" s="64">
        <v>6.7</v>
      </c>
      <c r="H21" s="64">
        <v>0.54</v>
      </c>
      <c r="I21" s="66">
        <v>35.5</v>
      </c>
      <c r="J21" s="64">
        <v>228.42</v>
      </c>
      <c r="K21" s="66">
        <v>256</v>
      </c>
      <c r="L21" s="65">
        <v>8.17</v>
      </c>
    </row>
    <row r="22" spans="1:12" ht="15">
      <c r="A22" s="25"/>
      <c r="B22" s="16"/>
      <c r="C22" s="11"/>
      <c r="D22" s="7" t="s">
        <v>31</v>
      </c>
      <c r="E22" s="63" t="s">
        <v>53</v>
      </c>
      <c r="F22" s="64">
        <v>200</v>
      </c>
      <c r="G22" s="64">
        <v>0.1</v>
      </c>
      <c r="H22" s="64">
        <v>0.1</v>
      </c>
      <c r="I22" s="66">
        <v>11.1</v>
      </c>
      <c r="J22" s="64">
        <v>46</v>
      </c>
      <c r="K22" s="66">
        <v>486</v>
      </c>
      <c r="L22" s="65">
        <v>6.24</v>
      </c>
    </row>
    <row r="23" spans="1:12" ht="15">
      <c r="A23" s="25"/>
      <c r="B23" s="16"/>
      <c r="C23" s="11"/>
      <c r="D23" s="7" t="s">
        <v>32</v>
      </c>
      <c r="E23" s="63" t="s">
        <v>52</v>
      </c>
      <c r="F23" s="64">
        <v>50</v>
      </c>
      <c r="G23" s="64">
        <v>3.85</v>
      </c>
      <c r="H23" s="64">
        <v>0.48</v>
      </c>
      <c r="I23" s="66">
        <v>23.95</v>
      </c>
      <c r="J23" s="64">
        <v>118</v>
      </c>
      <c r="K23" s="66">
        <v>0.53846153846153844</v>
      </c>
      <c r="L23" s="65">
        <v>2.7</v>
      </c>
    </row>
    <row r="24" spans="1:12" ht="15">
      <c r="A24" s="25"/>
      <c r="B24" s="16"/>
      <c r="C24" s="11"/>
      <c r="D24" s="7" t="s">
        <v>33</v>
      </c>
      <c r="E24" s="63" t="s">
        <v>51</v>
      </c>
      <c r="F24" s="64">
        <v>30</v>
      </c>
      <c r="G24" s="64">
        <v>1.28</v>
      </c>
      <c r="H24" s="64">
        <v>0.33</v>
      </c>
      <c r="I24" s="66">
        <v>12.3</v>
      </c>
      <c r="J24" s="64">
        <v>63</v>
      </c>
      <c r="K24" s="66">
        <v>0.61538461538461542</v>
      </c>
      <c r="L24" s="65">
        <v>1.47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860</v>
      </c>
      <c r="G27" s="21">
        <f>SUM(G18:G26)</f>
        <v>35.020000000000003</v>
      </c>
      <c r="H27" s="21">
        <f>SUM(H18:H26)</f>
        <v>23.05</v>
      </c>
      <c r="I27" s="21">
        <f>SUM(I18:I26)</f>
        <v>99.2</v>
      </c>
      <c r="J27" s="21">
        <f>SUM(J18:J26)</f>
        <v>810.42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2">SUM(G28:G31)</f>
        <v>0</v>
      </c>
      <c r="H32" s="21">
        <f t="shared" si="2"/>
        <v>0</v>
      </c>
      <c r="I32" s="21">
        <f t="shared" si="2"/>
        <v>0</v>
      </c>
      <c r="J32" s="21">
        <f t="shared" si="2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3">SUM(G33:G38)</f>
        <v>0</v>
      </c>
      <c r="H39" s="21">
        <f t="shared" si="3"/>
        <v>0</v>
      </c>
      <c r="I39" s="21">
        <f t="shared" si="3"/>
        <v>0</v>
      </c>
      <c r="J39" s="21">
        <f t="shared" si="3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4">SUM(G40:G45)</f>
        <v>0</v>
      </c>
      <c r="H46" s="21">
        <f t="shared" si="4"/>
        <v>0</v>
      </c>
      <c r="I46" s="21">
        <f t="shared" si="4"/>
        <v>0</v>
      </c>
      <c r="J46" s="21">
        <f t="shared" si="4"/>
        <v>0</v>
      </c>
      <c r="K46" s="27"/>
      <c r="L46" s="21">
        <f ca="1">SUM(L40:L48)</f>
        <v>0</v>
      </c>
    </row>
    <row r="47" spans="1:12" ht="15.75" thickBot="1">
      <c r="A47" s="31">
        <f>A6</f>
        <v>1</v>
      </c>
      <c r="B47" s="32">
        <f>B6</f>
        <v>1</v>
      </c>
      <c r="C47" s="82" t="s">
        <v>4</v>
      </c>
      <c r="D47" s="83"/>
      <c r="E47" s="33"/>
      <c r="F47" s="34">
        <f>F13+F17+F27+F32+F39+F46</f>
        <v>1380</v>
      </c>
      <c r="G47" s="34">
        <f t="shared" ref="G47:J47" si="5">G13+G17+G27+G32+G39+G46</f>
        <v>48.75</v>
      </c>
      <c r="H47" s="34">
        <f t="shared" si="5"/>
        <v>38.620000000000005</v>
      </c>
      <c r="I47" s="34">
        <f t="shared" si="5"/>
        <v>183.55</v>
      </c>
      <c r="J47" s="34">
        <f t="shared" si="5"/>
        <v>1330.09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59" t="s">
        <v>58</v>
      </c>
      <c r="F48" s="60">
        <v>200</v>
      </c>
      <c r="G48" s="60">
        <v>5.3</v>
      </c>
      <c r="H48" s="60">
        <v>5.0999999999999996</v>
      </c>
      <c r="I48" s="62">
        <v>27.5</v>
      </c>
      <c r="J48" s="60">
        <v>177</v>
      </c>
      <c r="K48" s="62">
        <v>0.83333333333333337</v>
      </c>
      <c r="L48" s="61">
        <v>9.98</v>
      </c>
    </row>
    <row r="49" spans="1:12" ht="15">
      <c r="A49" s="15"/>
      <c r="B49" s="16"/>
      <c r="C49" s="11"/>
      <c r="D49" s="6"/>
      <c r="E49" s="63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63" t="s">
        <v>59</v>
      </c>
      <c r="F50" s="64">
        <v>200</v>
      </c>
      <c r="G50" s="64">
        <v>1.4</v>
      </c>
      <c r="H50" s="64">
        <v>1.42</v>
      </c>
      <c r="I50" s="66">
        <v>11.23</v>
      </c>
      <c r="J50" s="64">
        <v>63</v>
      </c>
      <c r="K50" s="66">
        <v>1.6</v>
      </c>
      <c r="L50" s="65">
        <v>6.53</v>
      </c>
    </row>
    <row r="51" spans="1:12" ht="15">
      <c r="A51" s="15"/>
      <c r="B51" s="16"/>
      <c r="C51" s="11"/>
      <c r="D51" s="7" t="s">
        <v>23</v>
      </c>
      <c r="E51" s="63" t="s">
        <v>48</v>
      </c>
      <c r="F51" s="64" t="s">
        <v>49</v>
      </c>
      <c r="G51" s="64">
        <v>6.6</v>
      </c>
      <c r="H51" s="64">
        <v>8.75</v>
      </c>
      <c r="I51" s="66">
        <v>18.77</v>
      </c>
      <c r="J51" s="64">
        <v>180</v>
      </c>
      <c r="K51" s="66">
        <v>0.30769230769230771</v>
      </c>
      <c r="L51" s="65">
        <v>13.81</v>
      </c>
    </row>
    <row r="52" spans="1:12" ht="15">
      <c r="A52" s="15"/>
      <c r="B52" s="16"/>
      <c r="C52" s="11"/>
      <c r="D52" s="7" t="s">
        <v>24</v>
      </c>
      <c r="E52" s="63" t="s">
        <v>50</v>
      </c>
      <c r="F52" s="64">
        <v>150</v>
      </c>
      <c r="G52" s="64">
        <v>1.07</v>
      </c>
      <c r="H52" s="64">
        <v>1.07</v>
      </c>
      <c r="I52" s="66">
        <v>15</v>
      </c>
      <c r="J52" s="64">
        <v>70.709999999999994</v>
      </c>
      <c r="K52" s="66"/>
      <c r="L52" s="65">
        <v>16.68</v>
      </c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550</v>
      </c>
      <c r="G55" s="21">
        <f>SUM(G48:G54)</f>
        <v>14.37</v>
      </c>
      <c r="H55" s="21">
        <f>SUM(H48:H54)</f>
        <v>16.34</v>
      </c>
      <c r="I55" s="21">
        <f t="shared" ref="I55" si="6">SUM(I48:I54)</f>
        <v>72.5</v>
      </c>
      <c r="J55" s="21">
        <f t="shared" ref="J55" si="7">SUM(J48:J54)</f>
        <v>490.71</v>
      </c>
      <c r="K55" s="27"/>
      <c r="L55" s="21">
        <f>SUM(L48:L54)</f>
        <v>47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8">SUM(G56:G58)</f>
        <v>0</v>
      </c>
      <c r="H59" s="21">
        <f t="shared" ref="H59" si="9">SUM(H56:H58)</f>
        <v>0</v>
      </c>
      <c r="I59" s="21">
        <f t="shared" ref="I59" si="10">SUM(I56:I58)</f>
        <v>0</v>
      </c>
      <c r="J59" s="21">
        <f t="shared" ref="J59" si="11">SUM(J56:J58)</f>
        <v>0</v>
      </c>
      <c r="K59" s="27"/>
      <c r="L59" s="21">
        <f t="shared" ref="L59" ca="1" si="12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70" t="s">
        <v>60</v>
      </c>
      <c r="F60" s="68">
        <v>60</v>
      </c>
      <c r="G60" s="68">
        <v>0.48</v>
      </c>
      <c r="H60" s="68">
        <v>0.5</v>
      </c>
      <c r="I60" s="67">
        <v>1.5</v>
      </c>
      <c r="J60" s="68">
        <v>7.98</v>
      </c>
      <c r="K60" s="67">
        <v>148</v>
      </c>
      <c r="L60" s="69">
        <v>6.73</v>
      </c>
    </row>
    <row r="61" spans="1:12" ht="15">
      <c r="A61" s="15"/>
      <c r="B61" s="16"/>
      <c r="C61" s="11"/>
      <c r="D61" s="7" t="s">
        <v>28</v>
      </c>
      <c r="E61" s="63" t="s">
        <v>61</v>
      </c>
      <c r="F61" s="64" t="s">
        <v>62</v>
      </c>
      <c r="G61" s="64">
        <v>1.8</v>
      </c>
      <c r="H61" s="64">
        <v>4.4000000000000004</v>
      </c>
      <c r="I61" s="66">
        <v>7.2</v>
      </c>
      <c r="J61" s="64">
        <v>76</v>
      </c>
      <c r="K61" s="66">
        <v>95</v>
      </c>
      <c r="L61" s="65">
        <v>7.09</v>
      </c>
    </row>
    <row r="62" spans="1:12" ht="15">
      <c r="A62" s="15"/>
      <c r="B62" s="16"/>
      <c r="C62" s="11"/>
      <c r="D62" s="7" t="s">
        <v>29</v>
      </c>
      <c r="E62" s="63" t="s">
        <v>63</v>
      </c>
      <c r="F62" s="64">
        <v>200</v>
      </c>
      <c r="G62" s="64">
        <v>18.8</v>
      </c>
      <c r="H62" s="64">
        <v>14.3</v>
      </c>
      <c r="I62" s="66">
        <v>15.8</v>
      </c>
      <c r="J62" s="64">
        <v>307</v>
      </c>
      <c r="K62" s="66">
        <v>328</v>
      </c>
      <c r="L62" s="65">
        <v>54.06</v>
      </c>
    </row>
    <row r="63" spans="1:12" ht="15">
      <c r="A63" s="15"/>
      <c r="B63" s="16"/>
      <c r="C63" s="11"/>
      <c r="D63" s="7" t="s">
        <v>30</v>
      </c>
      <c r="E63" s="63"/>
      <c r="F63" s="64"/>
      <c r="G63" s="64"/>
      <c r="H63" s="64"/>
      <c r="I63" s="66"/>
      <c r="J63" s="64"/>
      <c r="K63" s="66"/>
      <c r="L63" s="65"/>
    </row>
    <row r="64" spans="1:12" ht="15">
      <c r="A64" s="15"/>
      <c r="B64" s="16"/>
      <c r="C64" s="11"/>
      <c r="D64" s="7" t="s">
        <v>31</v>
      </c>
      <c r="E64" s="63" t="s">
        <v>64</v>
      </c>
      <c r="F64" s="64">
        <v>200</v>
      </c>
      <c r="G64" s="64">
        <v>0.3</v>
      </c>
      <c r="H64" s="64">
        <v>0</v>
      </c>
      <c r="I64" s="66">
        <v>17.5</v>
      </c>
      <c r="J64" s="64">
        <v>72</v>
      </c>
      <c r="K64" s="66">
        <v>494</v>
      </c>
      <c r="L64" s="65">
        <v>6.95</v>
      </c>
    </row>
    <row r="65" spans="1:12" ht="15">
      <c r="A65" s="15"/>
      <c r="B65" s="16"/>
      <c r="C65" s="11"/>
      <c r="D65" s="7" t="s">
        <v>32</v>
      </c>
      <c r="E65" s="63" t="s">
        <v>52</v>
      </c>
      <c r="F65" s="64">
        <v>50</v>
      </c>
      <c r="G65" s="64">
        <v>3.35</v>
      </c>
      <c r="H65" s="64">
        <v>0.48</v>
      </c>
      <c r="I65" s="66">
        <v>23.95</v>
      </c>
      <c r="J65" s="64">
        <v>118</v>
      </c>
      <c r="K65" s="66">
        <v>0.61538461538461542</v>
      </c>
      <c r="L65" s="65">
        <v>2.7</v>
      </c>
    </row>
    <row r="66" spans="1:12" ht="15">
      <c r="A66" s="15"/>
      <c r="B66" s="16"/>
      <c r="C66" s="11"/>
      <c r="D66" s="7" t="s">
        <v>33</v>
      </c>
      <c r="E66" s="63" t="s">
        <v>51</v>
      </c>
      <c r="F66" s="64">
        <v>30</v>
      </c>
      <c r="G66" s="64">
        <v>1.98</v>
      </c>
      <c r="H66" s="64">
        <v>0.33</v>
      </c>
      <c r="I66" s="66">
        <v>12.3</v>
      </c>
      <c r="J66" s="64">
        <v>63</v>
      </c>
      <c r="K66" s="66">
        <v>0.53846153846153844</v>
      </c>
      <c r="L66" s="65">
        <v>1.47</v>
      </c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540</v>
      </c>
      <c r="G69" s="21">
        <f t="shared" ref="G69" si="13">SUM(G60:G68)</f>
        <v>26.710000000000004</v>
      </c>
      <c r="H69" s="21">
        <f t="shared" ref="H69" si="14">SUM(H60:H68)</f>
        <v>20.010000000000002</v>
      </c>
      <c r="I69" s="21">
        <f t="shared" ref="I69" si="15">SUM(I60:I68)</f>
        <v>78.25</v>
      </c>
      <c r="J69" s="21">
        <f t="shared" ref="J69" si="16">SUM(J60:J68)</f>
        <v>643.98</v>
      </c>
      <c r="K69" s="27"/>
      <c r="L69" s="21">
        <f t="shared" ref="L69" ca="1" si="17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18">SUM(G70:G73)</f>
        <v>0</v>
      </c>
      <c r="H74" s="21">
        <f t="shared" ref="H74" si="19">SUM(H70:H73)</f>
        <v>0</v>
      </c>
      <c r="I74" s="21">
        <f t="shared" ref="I74" si="20">SUM(I70:I73)</f>
        <v>0</v>
      </c>
      <c r="J74" s="21">
        <f t="shared" ref="J74" si="21">SUM(J70:J73)</f>
        <v>0</v>
      </c>
      <c r="K74" s="27"/>
      <c r="L74" s="21">
        <f t="shared" ref="L74" ca="1" si="22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3">SUM(G75:G80)</f>
        <v>0</v>
      </c>
      <c r="H81" s="21">
        <f t="shared" ref="H81" si="24">SUM(H75:H80)</f>
        <v>0</v>
      </c>
      <c r="I81" s="21">
        <f t="shared" ref="I81" si="25">SUM(I75:I80)</f>
        <v>0</v>
      </c>
      <c r="J81" s="21">
        <f t="shared" ref="J81" si="26">SUM(J75:J80)</f>
        <v>0</v>
      </c>
      <c r="K81" s="27"/>
      <c r="L81" s="21">
        <f t="shared" ref="L81" ca="1" si="27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28">SUM(G82:G87)</f>
        <v>0</v>
      </c>
      <c r="H88" s="21">
        <f t="shared" ref="H88" si="29">SUM(H82:H87)</f>
        <v>0</v>
      </c>
      <c r="I88" s="21">
        <f t="shared" ref="I88" si="30">SUM(I82:I87)</f>
        <v>0</v>
      </c>
      <c r="J88" s="21">
        <f t="shared" ref="J88" si="31">SUM(J82:J87)</f>
        <v>0</v>
      </c>
      <c r="K88" s="27"/>
      <c r="L88" s="21">
        <f ca="1">SUM(L82:L90)</f>
        <v>0</v>
      </c>
    </row>
    <row r="89" spans="1:12" ht="15.75" customHeight="1" thickBot="1">
      <c r="A89" s="36">
        <f>A48</f>
        <v>1</v>
      </c>
      <c r="B89" s="36">
        <f>B48</f>
        <v>2</v>
      </c>
      <c r="C89" s="82" t="s">
        <v>4</v>
      </c>
      <c r="D89" s="83"/>
      <c r="E89" s="33"/>
      <c r="F89" s="34">
        <f>F55+F59+F69+F74+F81+F88</f>
        <v>1090</v>
      </c>
      <c r="G89" s="34">
        <f t="shared" ref="G89" si="32">G55+G59+G69+G74+G81+G88</f>
        <v>41.080000000000005</v>
      </c>
      <c r="H89" s="34">
        <f t="shared" ref="H89" si="33">H55+H59+H69+H74+H81+H88</f>
        <v>36.35</v>
      </c>
      <c r="I89" s="34">
        <f t="shared" ref="I89" si="34">I55+I59+I69+I74+I81+I88</f>
        <v>150.75</v>
      </c>
      <c r="J89" s="34">
        <f t="shared" ref="J89" si="35">J55+J59+J69+J74+J81+J88</f>
        <v>1134.69</v>
      </c>
      <c r="K89" s="35"/>
      <c r="L89" s="34">
        <f t="shared" ref="L89" ca="1" si="36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59" t="s">
        <v>65</v>
      </c>
      <c r="F90" s="60">
        <v>200</v>
      </c>
      <c r="G90" s="60">
        <v>6</v>
      </c>
      <c r="H90" s="60">
        <v>6.8</v>
      </c>
      <c r="I90" s="62">
        <v>28.6</v>
      </c>
      <c r="J90" s="60">
        <v>199.6</v>
      </c>
      <c r="K90" s="62">
        <v>0.35</v>
      </c>
      <c r="L90" s="61">
        <v>12.64</v>
      </c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63" t="s">
        <v>66</v>
      </c>
      <c r="F92" s="64">
        <v>200</v>
      </c>
      <c r="G92" s="64">
        <v>2.88</v>
      </c>
      <c r="H92" s="64">
        <v>2.88</v>
      </c>
      <c r="I92" s="66">
        <v>13.36</v>
      </c>
      <c r="J92" s="64">
        <v>91</v>
      </c>
      <c r="K92" s="66">
        <v>1.7</v>
      </c>
      <c r="L92" s="65">
        <v>8.83</v>
      </c>
    </row>
    <row r="93" spans="1:12" ht="15">
      <c r="A93" s="25"/>
      <c r="B93" s="16"/>
      <c r="C93" s="11"/>
      <c r="D93" s="7" t="s">
        <v>23</v>
      </c>
      <c r="E93" s="63" t="s">
        <v>48</v>
      </c>
      <c r="F93" s="64" t="s">
        <v>49</v>
      </c>
      <c r="G93" s="64">
        <v>6.6</v>
      </c>
      <c r="H93" s="64">
        <v>8.75</v>
      </c>
      <c r="I93" s="66">
        <v>18.77</v>
      </c>
      <c r="J93" s="64">
        <v>180</v>
      </c>
      <c r="K93" s="66">
        <v>0.30769230769230771</v>
      </c>
      <c r="L93" s="65">
        <v>13.81</v>
      </c>
    </row>
    <row r="94" spans="1:12" ht="15">
      <c r="A94" s="25"/>
      <c r="B94" s="16"/>
      <c r="C94" s="11"/>
      <c r="D94" s="7" t="s">
        <v>24</v>
      </c>
      <c r="E94" s="63" t="s">
        <v>67</v>
      </c>
      <c r="F94" s="64">
        <v>110</v>
      </c>
      <c r="G94" s="64">
        <v>0.79</v>
      </c>
      <c r="H94" s="64">
        <v>0.79</v>
      </c>
      <c r="I94" s="66">
        <v>11</v>
      </c>
      <c r="J94" s="64">
        <v>51.86</v>
      </c>
      <c r="K94" s="66"/>
      <c r="L94" s="65">
        <v>11.72</v>
      </c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510</v>
      </c>
      <c r="G97" s="21">
        <f t="shared" ref="G97" si="37">SUM(G90:G96)</f>
        <v>16.27</v>
      </c>
      <c r="H97" s="21">
        <f t="shared" ref="H97" si="38">SUM(H90:H96)</f>
        <v>19.22</v>
      </c>
      <c r="I97" s="21">
        <f t="shared" ref="I97" si="39">SUM(I90:I96)</f>
        <v>71.73</v>
      </c>
      <c r="J97" s="21">
        <f t="shared" ref="J97" si="40">SUM(J90:J96)</f>
        <v>522.46</v>
      </c>
      <c r="K97" s="27"/>
      <c r="L97" s="21">
        <f>SUM(L90:L96)</f>
        <v>47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1">SUM(G98:G100)</f>
        <v>0</v>
      </c>
      <c r="H101" s="21">
        <f t="shared" ref="H101" si="42">SUM(H98:H100)</f>
        <v>0</v>
      </c>
      <c r="I101" s="21">
        <f t="shared" ref="I101" si="43">SUM(I98:I100)</f>
        <v>0</v>
      </c>
      <c r="J101" s="21">
        <f t="shared" ref="J101" si="44">SUM(J98:J100)</f>
        <v>0</v>
      </c>
      <c r="K101" s="27"/>
      <c r="L101" s="21">
        <f t="shared" ref="L101" ca="1" si="45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70" t="s">
        <v>57</v>
      </c>
      <c r="F102" s="68">
        <v>60</v>
      </c>
      <c r="G102" s="68">
        <v>0.66</v>
      </c>
      <c r="H102" s="68">
        <v>0.12</v>
      </c>
      <c r="I102" s="67">
        <v>2.2799999999999998</v>
      </c>
      <c r="J102" s="68">
        <v>18.059999999999999</v>
      </c>
      <c r="K102" s="67">
        <v>148</v>
      </c>
      <c r="L102" s="69">
        <v>7.96</v>
      </c>
    </row>
    <row r="103" spans="1:12" ht="15">
      <c r="A103" s="25"/>
      <c r="B103" s="16"/>
      <c r="C103" s="11"/>
      <c r="D103" s="7" t="s">
        <v>28</v>
      </c>
      <c r="E103" s="63" t="s">
        <v>68</v>
      </c>
      <c r="F103" s="64">
        <v>250</v>
      </c>
      <c r="G103" s="64">
        <v>3.18</v>
      </c>
      <c r="H103" s="64">
        <v>4.8499999999999996</v>
      </c>
      <c r="I103" s="66">
        <v>21.83</v>
      </c>
      <c r="J103" s="64">
        <v>36.36</v>
      </c>
      <c r="K103" s="66">
        <v>130</v>
      </c>
      <c r="L103" s="65">
        <v>5.75</v>
      </c>
    </row>
    <row r="104" spans="1:12" ht="15">
      <c r="A104" s="25"/>
      <c r="B104" s="16"/>
      <c r="C104" s="11"/>
      <c r="D104" s="7" t="s">
        <v>29</v>
      </c>
      <c r="E104" s="63" t="s">
        <v>69</v>
      </c>
      <c r="F104" s="64">
        <v>180</v>
      </c>
      <c r="G104" s="64">
        <v>10.53</v>
      </c>
      <c r="H104" s="64">
        <v>7.92</v>
      </c>
      <c r="I104" s="66">
        <v>46.62</v>
      </c>
      <c r="J104" s="64">
        <v>299.8</v>
      </c>
      <c r="K104" s="66">
        <v>202</v>
      </c>
      <c r="L104" s="65">
        <v>9.26</v>
      </c>
    </row>
    <row r="105" spans="1:12" ht="15">
      <c r="A105" s="25"/>
      <c r="B105" s="16"/>
      <c r="C105" s="11"/>
      <c r="D105" s="7" t="s">
        <v>30</v>
      </c>
      <c r="E105" s="63" t="s">
        <v>70</v>
      </c>
      <c r="F105" s="64">
        <v>90</v>
      </c>
      <c r="G105" s="64">
        <v>13.86</v>
      </c>
      <c r="H105" s="64">
        <v>8.64</v>
      </c>
      <c r="I105" s="66">
        <v>8.01</v>
      </c>
      <c r="J105" s="64">
        <v>164.7</v>
      </c>
      <c r="K105" s="66">
        <v>372</v>
      </c>
      <c r="L105" s="65">
        <v>43.41</v>
      </c>
    </row>
    <row r="106" spans="1:12" ht="15">
      <c r="A106" s="25"/>
      <c r="B106" s="16"/>
      <c r="C106" s="11"/>
      <c r="D106" s="7" t="s">
        <v>31</v>
      </c>
      <c r="E106" s="63" t="s">
        <v>71</v>
      </c>
      <c r="F106" s="64">
        <v>200</v>
      </c>
      <c r="G106" s="64">
        <v>0.7</v>
      </c>
      <c r="H106" s="64">
        <v>0.3</v>
      </c>
      <c r="I106" s="66">
        <v>18.3</v>
      </c>
      <c r="J106" s="64">
        <v>78</v>
      </c>
      <c r="K106" s="66">
        <v>496</v>
      </c>
      <c r="L106" s="65">
        <v>5.45</v>
      </c>
    </row>
    <row r="107" spans="1:12" ht="15">
      <c r="A107" s="25"/>
      <c r="B107" s="16"/>
      <c r="C107" s="11"/>
      <c r="D107" s="7" t="s">
        <v>32</v>
      </c>
      <c r="E107" s="63" t="s">
        <v>52</v>
      </c>
      <c r="F107" s="64">
        <v>50</v>
      </c>
      <c r="G107" s="64">
        <v>3.85</v>
      </c>
      <c r="H107" s="64">
        <v>0.48</v>
      </c>
      <c r="I107" s="66">
        <v>23.95</v>
      </c>
      <c r="J107" s="64">
        <v>118</v>
      </c>
      <c r="K107" s="66">
        <v>0.53846153846153844</v>
      </c>
      <c r="L107" s="65">
        <v>2.7</v>
      </c>
    </row>
    <row r="108" spans="1:12" ht="15">
      <c r="A108" s="25"/>
      <c r="B108" s="16"/>
      <c r="C108" s="11"/>
      <c r="D108" s="7" t="s">
        <v>33</v>
      </c>
      <c r="E108" s="63" t="s">
        <v>51</v>
      </c>
      <c r="F108" s="64">
        <v>30</v>
      </c>
      <c r="G108" s="64">
        <v>1.98</v>
      </c>
      <c r="H108" s="64">
        <v>0.33</v>
      </c>
      <c r="I108" s="66">
        <v>12.3</v>
      </c>
      <c r="J108" s="64">
        <v>63</v>
      </c>
      <c r="K108" s="66">
        <v>0.61538461538461542</v>
      </c>
      <c r="L108" s="65">
        <v>1.47</v>
      </c>
    </row>
    <row r="109" spans="1:12" ht="15">
      <c r="A109" s="25"/>
      <c r="B109" s="16"/>
      <c r="C109" s="11"/>
      <c r="D109" s="6"/>
      <c r="E109" s="71" t="s">
        <v>72</v>
      </c>
      <c r="F109" s="72">
        <v>30</v>
      </c>
      <c r="G109" s="72">
        <v>0.33</v>
      </c>
      <c r="H109" s="72">
        <v>1</v>
      </c>
      <c r="I109" s="74">
        <v>1.4</v>
      </c>
      <c r="J109" s="72">
        <v>15.7</v>
      </c>
      <c r="K109" s="74">
        <v>419</v>
      </c>
      <c r="L109" s="73">
        <v>3</v>
      </c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890</v>
      </c>
      <c r="G111" s="21">
        <f t="shared" ref="G111" si="46">SUM(G102:G110)</f>
        <v>35.089999999999989</v>
      </c>
      <c r="H111" s="21">
        <f t="shared" ref="H111" si="47">SUM(H102:H110)</f>
        <v>23.64</v>
      </c>
      <c r="I111" s="21">
        <f t="shared" ref="I111" si="48">SUM(I102:I110)</f>
        <v>134.69</v>
      </c>
      <c r="J111" s="21">
        <f t="shared" ref="J111" si="49">SUM(J102:J110)</f>
        <v>793.62000000000012</v>
      </c>
      <c r="K111" s="27"/>
      <c r="L111" s="21">
        <f t="shared" ref="L111" ca="1" si="50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1">SUM(G112:G115)</f>
        <v>0</v>
      </c>
      <c r="H116" s="21">
        <f t="shared" ref="H116" si="52">SUM(H112:H115)</f>
        <v>0</v>
      </c>
      <c r="I116" s="21">
        <f t="shared" ref="I116" si="53">SUM(I112:I115)</f>
        <v>0</v>
      </c>
      <c r="J116" s="21">
        <f t="shared" ref="J116" si="54">SUM(J112:J115)</f>
        <v>0</v>
      </c>
      <c r="K116" s="27"/>
      <c r="L116" s="21">
        <f t="shared" ref="L116" ca="1" si="55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6">SUM(G117:G122)</f>
        <v>0</v>
      </c>
      <c r="H123" s="21">
        <f t="shared" ref="H123" si="57">SUM(H117:H122)</f>
        <v>0</v>
      </c>
      <c r="I123" s="21">
        <f t="shared" ref="I123" si="58">SUM(I117:I122)</f>
        <v>0</v>
      </c>
      <c r="J123" s="21">
        <f t="shared" ref="J123" si="59">SUM(J117:J122)</f>
        <v>0</v>
      </c>
      <c r="K123" s="27"/>
      <c r="L123" s="21">
        <f t="shared" ref="L123" ca="1" si="60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1">SUM(G124:G129)</f>
        <v>0</v>
      </c>
      <c r="H130" s="21">
        <f t="shared" ref="H130" si="62">SUM(H124:H129)</f>
        <v>0</v>
      </c>
      <c r="I130" s="21">
        <f t="shared" ref="I130" si="63">SUM(I124:I129)</f>
        <v>0</v>
      </c>
      <c r="J130" s="21">
        <f t="shared" ref="J130" si="64">SUM(J124:J129)</f>
        <v>0</v>
      </c>
      <c r="K130" s="27"/>
      <c r="L130" s="21">
        <f t="shared" ref="L130" ca="1" si="65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82" t="s">
        <v>4</v>
      </c>
      <c r="D131" s="83"/>
      <c r="E131" s="33"/>
      <c r="F131" s="34">
        <f>F97+F101+F111+F116+F123+F130</f>
        <v>1400</v>
      </c>
      <c r="G131" s="34">
        <f t="shared" ref="G131" si="66">G97+G101+G111+G116+G123+G130</f>
        <v>51.359999999999985</v>
      </c>
      <c r="H131" s="34">
        <f t="shared" ref="H131" si="67">H97+H101+H111+H116+H123+H130</f>
        <v>42.86</v>
      </c>
      <c r="I131" s="34">
        <f t="shared" ref="I131" si="68">I97+I101+I111+I116+I123+I130</f>
        <v>206.42000000000002</v>
      </c>
      <c r="J131" s="34">
        <f t="shared" ref="J131" si="69">J97+J101+J111+J116+J123+J130</f>
        <v>1316.0800000000002</v>
      </c>
      <c r="K131" s="35"/>
      <c r="L131" s="34">
        <f t="shared" ref="L131" ca="1" si="70">L97+L101+L111+L116+L123+L130</f>
        <v>0</v>
      </c>
    </row>
    <row r="132" spans="1:12" ht="30">
      <c r="A132" s="22">
        <v>1</v>
      </c>
      <c r="B132" s="23">
        <v>4</v>
      </c>
      <c r="C132" s="24" t="s">
        <v>20</v>
      </c>
      <c r="D132" s="5" t="s">
        <v>21</v>
      </c>
      <c r="E132" s="77" t="s">
        <v>109</v>
      </c>
      <c r="F132" s="60">
        <v>200</v>
      </c>
      <c r="G132" s="60">
        <v>5.0999999999999996</v>
      </c>
      <c r="H132" s="60">
        <v>5.88</v>
      </c>
      <c r="I132" s="62">
        <v>24.68</v>
      </c>
      <c r="J132" s="60">
        <v>172</v>
      </c>
      <c r="K132" s="62">
        <v>3.5</v>
      </c>
      <c r="L132" s="61">
        <v>12.46</v>
      </c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63" t="s">
        <v>73</v>
      </c>
      <c r="F134" s="64">
        <v>200</v>
      </c>
      <c r="G134" s="64">
        <v>3.9</v>
      </c>
      <c r="H134" s="64">
        <v>3.5</v>
      </c>
      <c r="I134" s="66">
        <v>22.9</v>
      </c>
      <c r="J134" s="64">
        <v>138</v>
      </c>
      <c r="K134" s="66">
        <v>1.8</v>
      </c>
      <c r="L134" s="65">
        <v>10.15</v>
      </c>
    </row>
    <row r="135" spans="1:12" ht="15">
      <c r="A135" s="25"/>
      <c r="B135" s="16"/>
      <c r="C135" s="11"/>
      <c r="D135" s="7" t="s">
        <v>23</v>
      </c>
      <c r="E135" s="63" t="s">
        <v>48</v>
      </c>
      <c r="F135" s="64" t="s">
        <v>49</v>
      </c>
      <c r="G135" s="64">
        <v>6.6</v>
      </c>
      <c r="H135" s="64">
        <v>8.75</v>
      </c>
      <c r="I135" s="66">
        <v>18.77</v>
      </c>
      <c r="J135" s="64">
        <v>180</v>
      </c>
      <c r="K135" s="66">
        <v>0.30769230769230771</v>
      </c>
      <c r="L135" s="65">
        <v>13.81</v>
      </c>
    </row>
    <row r="136" spans="1:12" ht="15">
      <c r="A136" s="25"/>
      <c r="B136" s="16"/>
      <c r="C136" s="11"/>
      <c r="D136" s="7" t="s">
        <v>24</v>
      </c>
      <c r="E136" s="63" t="s">
        <v>67</v>
      </c>
      <c r="F136" s="64">
        <v>100</v>
      </c>
      <c r="G136" s="64">
        <v>0.71</v>
      </c>
      <c r="H136" s="64">
        <v>0.71</v>
      </c>
      <c r="I136" s="66">
        <v>10</v>
      </c>
      <c r="J136" s="64">
        <v>47.14</v>
      </c>
      <c r="K136" s="66"/>
      <c r="L136" s="65">
        <v>10.58</v>
      </c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1">SUM(G132:G138)</f>
        <v>16.309999999999999</v>
      </c>
      <c r="H139" s="21">
        <f t="shared" ref="H139" si="72">SUM(H132:H138)</f>
        <v>18.84</v>
      </c>
      <c r="I139" s="21">
        <f t="shared" ref="I139" si="73">SUM(I132:I138)</f>
        <v>76.349999999999994</v>
      </c>
      <c r="J139" s="21">
        <f t="shared" ref="J139" si="74">SUM(J132:J138)</f>
        <v>537.14</v>
      </c>
      <c r="K139" s="27"/>
      <c r="L139" s="21">
        <f t="shared" ref="L139:L181" si="75">SUM(L132:L138)</f>
        <v>47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6">SUM(G140:G142)</f>
        <v>0</v>
      </c>
      <c r="H143" s="21">
        <f t="shared" ref="H143" si="77">SUM(H140:H142)</f>
        <v>0</v>
      </c>
      <c r="I143" s="21">
        <f t="shared" ref="I143" si="78">SUM(I140:I142)</f>
        <v>0</v>
      </c>
      <c r="J143" s="21">
        <f t="shared" ref="J143" si="79">SUM(J140:J142)</f>
        <v>0</v>
      </c>
      <c r="K143" s="27"/>
      <c r="L143" s="21">
        <f t="shared" ref="L143" ca="1" si="80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70" t="s">
        <v>74</v>
      </c>
      <c r="F144" s="68">
        <v>60</v>
      </c>
      <c r="G144" s="68">
        <v>1.8</v>
      </c>
      <c r="H144" s="68">
        <v>2.2799999999999998</v>
      </c>
      <c r="I144" s="67">
        <v>3.18</v>
      </c>
      <c r="J144" s="68">
        <v>40.200000000000003</v>
      </c>
      <c r="K144" s="67">
        <v>157</v>
      </c>
      <c r="L144" s="69">
        <v>11.73</v>
      </c>
    </row>
    <row r="145" spans="1:12" ht="15">
      <c r="A145" s="25"/>
      <c r="B145" s="16"/>
      <c r="C145" s="11"/>
      <c r="D145" s="7" t="s">
        <v>28</v>
      </c>
      <c r="E145" s="63" t="s">
        <v>75</v>
      </c>
      <c r="F145" s="64">
        <v>250</v>
      </c>
      <c r="G145" s="64">
        <v>2.23</v>
      </c>
      <c r="H145" s="64">
        <v>2.7</v>
      </c>
      <c r="I145" s="66">
        <v>13.25</v>
      </c>
      <c r="J145" s="64">
        <v>87.25</v>
      </c>
      <c r="K145" s="66">
        <v>115</v>
      </c>
      <c r="L145" s="65">
        <v>10.17</v>
      </c>
    </row>
    <row r="146" spans="1:12" ht="15">
      <c r="A146" s="25"/>
      <c r="B146" s="16"/>
      <c r="C146" s="11"/>
      <c r="D146" s="7" t="s">
        <v>29</v>
      </c>
      <c r="E146" s="63" t="s">
        <v>76</v>
      </c>
      <c r="F146" s="64">
        <v>90</v>
      </c>
      <c r="G146" s="64">
        <v>13.5</v>
      </c>
      <c r="H146" s="64">
        <v>9.9</v>
      </c>
      <c r="I146" s="66">
        <v>11.7</v>
      </c>
      <c r="J146" s="64">
        <v>189.9</v>
      </c>
      <c r="K146" s="66">
        <v>347</v>
      </c>
      <c r="L146" s="65">
        <v>34.06</v>
      </c>
    </row>
    <row r="147" spans="1:12" ht="15">
      <c r="A147" s="25"/>
      <c r="B147" s="16"/>
      <c r="C147" s="11"/>
      <c r="D147" s="7" t="s">
        <v>30</v>
      </c>
      <c r="E147" s="63" t="s">
        <v>77</v>
      </c>
      <c r="F147" s="64">
        <v>180</v>
      </c>
      <c r="G147" s="64">
        <v>6.7</v>
      </c>
      <c r="H147" s="64">
        <v>0.54</v>
      </c>
      <c r="I147" s="66">
        <v>35.5</v>
      </c>
      <c r="J147" s="64">
        <v>228.4</v>
      </c>
      <c r="K147" s="66">
        <v>256</v>
      </c>
      <c r="L147" s="65">
        <v>8.17</v>
      </c>
    </row>
    <row r="148" spans="1:12" ht="15">
      <c r="A148" s="25"/>
      <c r="B148" s="16"/>
      <c r="C148" s="11"/>
      <c r="D148" s="7" t="s">
        <v>31</v>
      </c>
      <c r="E148" s="76" t="s">
        <v>105</v>
      </c>
      <c r="F148" s="64">
        <v>200</v>
      </c>
      <c r="G148" s="64">
        <v>0.33</v>
      </c>
      <c r="H148" s="64">
        <v>0</v>
      </c>
      <c r="I148" s="66">
        <v>17.5</v>
      </c>
      <c r="J148" s="64">
        <v>72</v>
      </c>
      <c r="K148" s="66">
        <v>504</v>
      </c>
      <c r="L148" s="65">
        <v>6.95</v>
      </c>
    </row>
    <row r="149" spans="1:12" ht="15">
      <c r="A149" s="25"/>
      <c r="B149" s="16"/>
      <c r="C149" s="11"/>
      <c r="D149" s="7" t="s">
        <v>32</v>
      </c>
      <c r="E149" s="63" t="s">
        <v>52</v>
      </c>
      <c r="F149" s="64">
        <v>50</v>
      </c>
      <c r="G149" s="64">
        <v>3.85</v>
      </c>
      <c r="H149" s="64">
        <v>0.48</v>
      </c>
      <c r="I149" s="66">
        <v>23.95</v>
      </c>
      <c r="J149" s="64">
        <v>118</v>
      </c>
      <c r="K149" s="66">
        <v>0.53846153846153844</v>
      </c>
      <c r="L149" s="65">
        <v>2.7</v>
      </c>
    </row>
    <row r="150" spans="1:12" ht="15">
      <c r="A150" s="25"/>
      <c r="B150" s="16"/>
      <c r="C150" s="11"/>
      <c r="D150" s="7" t="s">
        <v>33</v>
      </c>
      <c r="E150" s="63" t="s">
        <v>51</v>
      </c>
      <c r="F150" s="64">
        <v>30</v>
      </c>
      <c r="G150" s="64">
        <v>1.98</v>
      </c>
      <c r="H150" s="64">
        <v>0.33</v>
      </c>
      <c r="I150" s="66">
        <v>12.3</v>
      </c>
      <c r="J150" s="64">
        <v>63</v>
      </c>
      <c r="K150" s="66">
        <v>0.61538461538461542</v>
      </c>
      <c r="L150" s="65">
        <v>1.47</v>
      </c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860</v>
      </c>
      <c r="G153" s="21">
        <f t="shared" ref="G153" si="81">SUM(G144:G152)</f>
        <v>30.39</v>
      </c>
      <c r="H153" s="21">
        <f t="shared" ref="H153" si="82">SUM(H144:H152)</f>
        <v>16.23</v>
      </c>
      <c r="I153" s="21">
        <f t="shared" ref="I153" si="83">SUM(I144:I152)</f>
        <v>117.38</v>
      </c>
      <c r="J153" s="21">
        <f t="shared" ref="J153" si="84">SUM(J144:J152)</f>
        <v>798.75</v>
      </c>
      <c r="K153" s="27"/>
      <c r="L153" s="21">
        <f t="shared" ref="L153" ca="1" si="85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6">SUM(G154:G157)</f>
        <v>0</v>
      </c>
      <c r="H158" s="21">
        <f t="shared" ref="H158" si="87">SUM(H154:H157)</f>
        <v>0</v>
      </c>
      <c r="I158" s="21">
        <f t="shared" ref="I158" si="88">SUM(I154:I157)</f>
        <v>0</v>
      </c>
      <c r="J158" s="21">
        <f t="shared" ref="J158" si="89">SUM(J154:J157)</f>
        <v>0</v>
      </c>
      <c r="K158" s="27"/>
      <c r="L158" s="21">
        <f t="shared" ref="L158" ca="1" si="90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1">SUM(G159:G164)</f>
        <v>0</v>
      </c>
      <c r="H165" s="21">
        <f t="shared" ref="H165" si="92">SUM(H159:H164)</f>
        <v>0</v>
      </c>
      <c r="I165" s="21">
        <f t="shared" ref="I165" si="93">SUM(I159:I164)</f>
        <v>0</v>
      </c>
      <c r="J165" s="21">
        <f t="shared" ref="J165" si="94">SUM(J159:J164)</f>
        <v>0</v>
      </c>
      <c r="K165" s="27"/>
      <c r="L165" s="21">
        <f t="shared" ref="L165" ca="1" si="95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6">SUM(G166:G171)</f>
        <v>0</v>
      </c>
      <c r="H172" s="21">
        <f t="shared" ref="H172" si="97">SUM(H166:H171)</f>
        <v>0</v>
      </c>
      <c r="I172" s="21">
        <f t="shared" ref="I172" si="98">SUM(I166:I171)</f>
        <v>0</v>
      </c>
      <c r="J172" s="21">
        <f t="shared" ref="J172" si="99">SUM(J166:J171)</f>
        <v>0</v>
      </c>
      <c r="K172" s="27"/>
      <c r="L172" s="21">
        <f t="shared" ref="L172" ca="1" si="100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82" t="s">
        <v>4</v>
      </c>
      <c r="D173" s="83"/>
      <c r="E173" s="33"/>
      <c r="F173" s="34">
        <f>F139+F143+F153+F158+F165+F172</f>
        <v>1360</v>
      </c>
      <c r="G173" s="34">
        <f t="shared" ref="G173" si="101">G139+G143+G153+G158+G165+G172</f>
        <v>46.7</v>
      </c>
      <c r="H173" s="34">
        <f t="shared" ref="H173" si="102">H139+H143+H153+H158+H165+H172</f>
        <v>35.07</v>
      </c>
      <c r="I173" s="34">
        <f t="shared" ref="I173" si="103">I139+I143+I153+I158+I165+I172</f>
        <v>193.73</v>
      </c>
      <c r="J173" s="34">
        <f t="shared" ref="J173" si="104">J139+J143+J153+J158+J165+J172</f>
        <v>1335.8899999999999</v>
      </c>
      <c r="K173" s="35"/>
      <c r="L173" s="34">
        <f t="shared" ref="L173" ca="1" si="105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59" t="s">
        <v>78</v>
      </c>
      <c r="F174" s="60">
        <v>200</v>
      </c>
      <c r="G174" s="60">
        <v>6.53</v>
      </c>
      <c r="H174" s="60">
        <v>5.23</v>
      </c>
      <c r="I174" s="62">
        <v>31.9</v>
      </c>
      <c r="J174" s="60">
        <v>194</v>
      </c>
      <c r="K174" s="62">
        <v>0.45</v>
      </c>
      <c r="L174" s="61">
        <v>9.91</v>
      </c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63" t="s">
        <v>59</v>
      </c>
      <c r="F176" s="64">
        <v>200</v>
      </c>
      <c r="G176" s="64">
        <v>1.4</v>
      </c>
      <c r="H176" s="64">
        <v>1.42</v>
      </c>
      <c r="I176" s="66">
        <v>11.23</v>
      </c>
      <c r="J176" s="64">
        <v>63</v>
      </c>
      <c r="K176" s="66">
        <v>1.6</v>
      </c>
      <c r="L176" s="65">
        <v>6.53</v>
      </c>
    </row>
    <row r="177" spans="1:12" ht="15">
      <c r="A177" s="25"/>
      <c r="B177" s="16"/>
      <c r="C177" s="11"/>
      <c r="D177" s="7" t="s">
        <v>23</v>
      </c>
      <c r="E177" s="63" t="s">
        <v>48</v>
      </c>
      <c r="F177" s="64" t="s">
        <v>49</v>
      </c>
      <c r="G177" s="64">
        <v>6.6</v>
      </c>
      <c r="H177" s="64">
        <v>8.75</v>
      </c>
      <c r="I177" s="66">
        <v>18.77</v>
      </c>
      <c r="J177" s="64">
        <v>180</v>
      </c>
      <c r="K177" s="66">
        <v>0.30769230769230771</v>
      </c>
      <c r="L177" s="65">
        <v>13.81</v>
      </c>
    </row>
    <row r="178" spans="1:12" ht="15">
      <c r="A178" s="25"/>
      <c r="B178" s="16"/>
      <c r="C178" s="11"/>
      <c r="D178" s="7" t="s">
        <v>24</v>
      </c>
      <c r="E178" s="63" t="s">
        <v>50</v>
      </c>
      <c r="F178" s="64">
        <v>155</v>
      </c>
      <c r="G178" s="64">
        <v>1.1100000000000001</v>
      </c>
      <c r="H178" s="64">
        <v>1.1100000000000001</v>
      </c>
      <c r="I178" s="66">
        <v>15.5</v>
      </c>
      <c r="J178" s="64">
        <v>73.069999999999993</v>
      </c>
      <c r="K178" s="66"/>
      <c r="L178" s="65">
        <v>16.75</v>
      </c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555</v>
      </c>
      <c r="G181" s="21">
        <f t="shared" ref="G181" si="106">SUM(G174:G180)</f>
        <v>15.639999999999999</v>
      </c>
      <c r="H181" s="21">
        <f t="shared" ref="H181" si="107">SUM(H174:H180)</f>
        <v>16.510000000000002</v>
      </c>
      <c r="I181" s="21">
        <f t="shared" ref="I181" si="108">SUM(I174:I180)</f>
        <v>77.399999999999991</v>
      </c>
      <c r="J181" s="21">
        <f t="shared" ref="J181" si="109">SUM(J174:J180)</f>
        <v>510.07</v>
      </c>
      <c r="K181" s="27"/>
      <c r="L181" s="21">
        <f t="shared" si="75"/>
        <v>47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0">SUM(G182:G184)</f>
        <v>0</v>
      </c>
      <c r="H185" s="21">
        <f t="shared" ref="H185" si="111">SUM(H182:H184)</f>
        <v>0</v>
      </c>
      <c r="I185" s="21">
        <f t="shared" ref="I185" si="112">SUM(I182:I184)</f>
        <v>0</v>
      </c>
      <c r="J185" s="21">
        <f t="shared" ref="J185" si="113">SUM(J182:J184)</f>
        <v>0</v>
      </c>
      <c r="K185" s="27"/>
      <c r="L185" s="21">
        <f t="shared" ref="L185" ca="1" si="114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70" t="s">
        <v>60</v>
      </c>
      <c r="F186" s="68">
        <v>60</v>
      </c>
      <c r="G186" s="68">
        <v>0.48</v>
      </c>
      <c r="H186" s="68">
        <v>0.06</v>
      </c>
      <c r="I186" s="67">
        <v>1.5</v>
      </c>
      <c r="J186" s="68">
        <v>7.98</v>
      </c>
      <c r="K186" s="67">
        <v>148</v>
      </c>
      <c r="L186" s="69">
        <v>6.73</v>
      </c>
    </row>
    <row r="187" spans="1:12" ht="15">
      <c r="A187" s="25"/>
      <c r="B187" s="16"/>
      <c r="C187" s="11"/>
      <c r="D187" s="7" t="s">
        <v>28</v>
      </c>
      <c r="E187" s="63" t="s">
        <v>80</v>
      </c>
      <c r="F187" s="64">
        <v>250</v>
      </c>
      <c r="G187" s="64">
        <v>2.38</v>
      </c>
      <c r="H187" s="64">
        <v>3.89</v>
      </c>
      <c r="I187" s="66">
        <v>13.61</v>
      </c>
      <c r="J187" s="64">
        <v>98.79</v>
      </c>
      <c r="K187" s="66">
        <v>37</v>
      </c>
      <c r="L187" s="65">
        <v>6.45</v>
      </c>
    </row>
    <row r="188" spans="1:12" ht="30">
      <c r="A188" s="25"/>
      <c r="B188" s="16"/>
      <c r="C188" s="11"/>
      <c r="D188" s="7" t="s">
        <v>29</v>
      </c>
      <c r="E188" s="63" t="s">
        <v>81</v>
      </c>
      <c r="F188" s="64">
        <v>200</v>
      </c>
      <c r="G188" s="64">
        <v>21</v>
      </c>
      <c r="H188" s="64">
        <v>17</v>
      </c>
      <c r="I188" s="66">
        <v>17</v>
      </c>
      <c r="J188" s="64">
        <v>305</v>
      </c>
      <c r="K188" s="66">
        <v>334</v>
      </c>
      <c r="L188" s="65">
        <v>58.4</v>
      </c>
    </row>
    <row r="189" spans="1:12" ht="15">
      <c r="A189" s="25"/>
      <c r="B189" s="16"/>
      <c r="C189" s="11"/>
      <c r="D189" s="7" t="s">
        <v>30</v>
      </c>
      <c r="E189" s="50"/>
      <c r="F189" s="64"/>
      <c r="G189" s="64"/>
      <c r="H189" s="64"/>
      <c r="I189" s="66"/>
      <c r="J189" s="64"/>
      <c r="K189" s="52"/>
      <c r="L189" s="65"/>
    </row>
    <row r="190" spans="1:12" ht="15">
      <c r="A190" s="25"/>
      <c r="B190" s="16"/>
      <c r="C190" s="11"/>
      <c r="D190" s="7" t="s">
        <v>31</v>
      </c>
      <c r="E190" s="76" t="s">
        <v>106</v>
      </c>
      <c r="F190" s="64">
        <v>200</v>
      </c>
      <c r="G190" s="64">
        <v>0.6</v>
      </c>
      <c r="H190" s="64">
        <v>0.1</v>
      </c>
      <c r="I190" s="66">
        <v>20.100000000000001</v>
      </c>
      <c r="J190" s="64">
        <v>84</v>
      </c>
      <c r="K190" s="66">
        <v>495</v>
      </c>
      <c r="L190" s="65">
        <v>3.27</v>
      </c>
    </row>
    <row r="191" spans="1:12" ht="15">
      <c r="A191" s="25"/>
      <c r="B191" s="16"/>
      <c r="C191" s="11"/>
      <c r="D191" s="7" t="s">
        <v>32</v>
      </c>
      <c r="E191" s="63" t="s">
        <v>52</v>
      </c>
      <c r="F191" s="64">
        <v>50</v>
      </c>
      <c r="G191" s="64">
        <v>3.35</v>
      </c>
      <c r="H191" s="64">
        <v>0.48</v>
      </c>
      <c r="I191" s="66">
        <v>23.95</v>
      </c>
      <c r="J191" s="64">
        <v>118</v>
      </c>
      <c r="K191" s="66">
        <v>0.53846153846153844</v>
      </c>
      <c r="L191" s="65">
        <v>2.7</v>
      </c>
    </row>
    <row r="192" spans="1:12" ht="15">
      <c r="A192" s="25"/>
      <c r="B192" s="16"/>
      <c r="C192" s="11"/>
      <c r="D192" s="7" t="s">
        <v>33</v>
      </c>
      <c r="E192" s="63" t="s">
        <v>51</v>
      </c>
      <c r="F192" s="64">
        <v>30</v>
      </c>
      <c r="G192" s="64">
        <v>1.98</v>
      </c>
      <c r="H192" s="64">
        <v>0.33</v>
      </c>
      <c r="I192" s="66">
        <v>12.3</v>
      </c>
      <c r="J192" s="64">
        <v>63</v>
      </c>
      <c r="K192" s="66">
        <v>0.61538461538461542</v>
      </c>
      <c r="L192" s="65">
        <v>1.47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790</v>
      </c>
      <c r="G195" s="21">
        <f t="shared" ref="G195" si="115">SUM(G186:G194)</f>
        <v>29.790000000000003</v>
      </c>
      <c r="H195" s="21">
        <f t="shared" ref="H195" si="116">SUM(H186:H194)</f>
        <v>21.86</v>
      </c>
      <c r="I195" s="21">
        <f t="shared" ref="I195" si="117">SUM(I186:I194)</f>
        <v>88.46</v>
      </c>
      <c r="J195" s="21">
        <f t="shared" ref="J195" si="118">SUM(J186:J194)</f>
        <v>676.77</v>
      </c>
      <c r="K195" s="27"/>
      <c r="L195" s="21">
        <f t="shared" ref="L195" ca="1" si="119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0">SUM(G196:G199)</f>
        <v>0</v>
      </c>
      <c r="H200" s="21">
        <f t="shared" ref="H200" si="121">SUM(H196:H199)</f>
        <v>0</v>
      </c>
      <c r="I200" s="21">
        <f t="shared" ref="I200" si="122">SUM(I196:I199)</f>
        <v>0</v>
      </c>
      <c r="J200" s="21">
        <f t="shared" ref="J200" si="123">SUM(J196:J199)</f>
        <v>0</v>
      </c>
      <c r="K200" s="27"/>
      <c r="L200" s="21">
        <f t="shared" ref="L200" ca="1" si="124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5">SUM(G201:G206)</f>
        <v>0</v>
      </c>
      <c r="H207" s="21">
        <f t="shared" ref="H207" si="126">SUM(H201:H206)</f>
        <v>0</v>
      </c>
      <c r="I207" s="21">
        <f t="shared" ref="I207" si="127">SUM(I201:I206)</f>
        <v>0</v>
      </c>
      <c r="J207" s="21">
        <f t="shared" ref="J207" si="128">SUM(J201:J206)</f>
        <v>0</v>
      </c>
      <c r="K207" s="27"/>
      <c r="L207" s="21">
        <f t="shared" ref="L207" ca="1" si="129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0">SUM(G208:G213)</f>
        <v>0</v>
      </c>
      <c r="H214" s="21">
        <f t="shared" ref="H214" si="131">SUM(H208:H213)</f>
        <v>0</v>
      </c>
      <c r="I214" s="21">
        <f t="shared" ref="I214" si="132">SUM(I208:I213)</f>
        <v>0</v>
      </c>
      <c r="J214" s="21">
        <f t="shared" ref="J214" si="133">SUM(J208:J213)</f>
        <v>0</v>
      </c>
      <c r="K214" s="27"/>
      <c r="L214" s="21">
        <f t="shared" ref="L214" ca="1" si="134">SUM(L208:L216)</f>
        <v>0</v>
      </c>
    </row>
    <row r="215" spans="1:12" ht="15.75" customHeight="1" thickBot="1">
      <c r="A215" s="31">
        <f>A174</f>
        <v>1</v>
      </c>
      <c r="B215" s="32">
        <f>B174</f>
        <v>5</v>
      </c>
      <c r="C215" s="82" t="s">
        <v>4</v>
      </c>
      <c r="D215" s="83"/>
      <c r="E215" s="33"/>
      <c r="F215" s="34">
        <f>F181+F185+F195+F200+F207+F214</f>
        <v>1345</v>
      </c>
      <c r="G215" s="34">
        <f t="shared" ref="G215" si="135">G181+G185+G195+G200+G207+G214</f>
        <v>45.43</v>
      </c>
      <c r="H215" s="34">
        <f t="shared" ref="H215" si="136">H181+H185+H195+H200+H207+H214</f>
        <v>38.370000000000005</v>
      </c>
      <c r="I215" s="34">
        <f t="shared" ref="I215" si="137">I181+I185+I195+I200+I207+I214</f>
        <v>165.85999999999999</v>
      </c>
      <c r="J215" s="34">
        <f t="shared" ref="J215" si="138">J181+J185+J195+J200+J207+J214</f>
        <v>1186.8399999999999</v>
      </c>
      <c r="K215" s="35"/>
      <c r="L215" s="34">
        <f t="shared" ref="L215" ca="1" si="139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59" t="s">
        <v>82</v>
      </c>
      <c r="F216" s="60">
        <v>250</v>
      </c>
      <c r="G216" s="60">
        <v>4.3</v>
      </c>
      <c r="H216" s="60">
        <v>4.5999999999999996</v>
      </c>
      <c r="I216" s="62">
        <v>14.96</v>
      </c>
      <c r="J216" s="60">
        <v>118</v>
      </c>
      <c r="K216" s="62">
        <v>11.5</v>
      </c>
      <c r="L216" s="61">
        <v>9.68</v>
      </c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63" t="s">
        <v>66</v>
      </c>
      <c r="F218" s="64">
        <v>200</v>
      </c>
      <c r="G218" s="64">
        <v>3.01</v>
      </c>
      <c r="H218" s="64">
        <v>2.88</v>
      </c>
      <c r="I218" s="66">
        <v>13.36</v>
      </c>
      <c r="J218" s="64">
        <v>91</v>
      </c>
      <c r="K218" s="66">
        <v>1.7</v>
      </c>
      <c r="L218" s="65">
        <v>8.83</v>
      </c>
    </row>
    <row r="219" spans="1:12" ht="15.75" thickBot="1">
      <c r="A219" s="25"/>
      <c r="B219" s="16"/>
      <c r="C219" s="11"/>
      <c r="D219" s="7" t="s">
        <v>23</v>
      </c>
      <c r="E219" s="63" t="s">
        <v>48</v>
      </c>
      <c r="F219" s="64" t="s">
        <v>49</v>
      </c>
      <c r="G219" s="64">
        <v>6.6</v>
      </c>
      <c r="H219" s="64">
        <v>8.75</v>
      </c>
      <c r="I219" s="66">
        <v>18.77</v>
      </c>
      <c r="J219" s="64">
        <v>180</v>
      </c>
      <c r="K219" s="66">
        <v>0.30769230769230771</v>
      </c>
      <c r="L219" s="65">
        <v>13.81</v>
      </c>
    </row>
    <row r="220" spans="1:12" ht="15">
      <c r="A220" s="25"/>
      <c r="B220" s="16"/>
      <c r="C220" s="11"/>
      <c r="D220" s="7" t="s">
        <v>24</v>
      </c>
      <c r="E220" s="50" t="s">
        <v>67</v>
      </c>
      <c r="F220" s="64">
        <v>135</v>
      </c>
      <c r="G220" s="60">
        <v>0.96</v>
      </c>
      <c r="H220" s="60">
        <v>13.5</v>
      </c>
      <c r="I220" s="62">
        <v>63.64</v>
      </c>
      <c r="J220" s="60">
        <v>0.96</v>
      </c>
      <c r="K220" s="62"/>
      <c r="L220" s="61">
        <v>14.68</v>
      </c>
    </row>
    <row r="221" spans="1:12" ht="15.75" thickBot="1">
      <c r="A221" s="25"/>
      <c r="B221" s="16"/>
      <c r="C221" s="11"/>
      <c r="D221" s="6"/>
      <c r="E221" s="50"/>
      <c r="F221" s="75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60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585</v>
      </c>
      <c r="G223" s="21">
        <f t="shared" ref="G223" si="140">SUM(G216:G222)</f>
        <v>14.870000000000001</v>
      </c>
      <c r="H223" s="21">
        <f t="shared" ref="H223" si="141">SUM(H216:H222)</f>
        <v>29.73</v>
      </c>
      <c r="I223" s="21">
        <f t="shared" ref="I223" si="142">SUM(I216:I222)</f>
        <v>110.73</v>
      </c>
      <c r="J223" s="21">
        <f t="shared" ref="J223" si="143">SUM(J216:J222)</f>
        <v>389.96</v>
      </c>
      <c r="K223" s="27"/>
      <c r="L223" s="21">
        <f t="shared" ref="L223:L265" si="144">SUM(L216:L222)</f>
        <v>47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5">SUM(G224:G226)</f>
        <v>0</v>
      </c>
      <c r="H227" s="21">
        <f t="shared" ref="H227" si="146">SUM(H224:H226)</f>
        <v>0</v>
      </c>
      <c r="I227" s="21">
        <f t="shared" ref="I227" si="147">SUM(I224:I226)</f>
        <v>0</v>
      </c>
      <c r="J227" s="21">
        <f t="shared" ref="J227" si="148">SUM(J224:J226)</f>
        <v>0</v>
      </c>
      <c r="K227" s="27"/>
      <c r="L227" s="21">
        <f t="shared" ref="L227" ca="1" si="149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70" t="s">
        <v>57</v>
      </c>
      <c r="F228" s="68">
        <v>60</v>
      </c>
      <c r="G228" s="68">
        <v>0.66</v>
      </c>
      <c r="H228" s="68">
        <v>0.12</v>
      </c>
      <c r="I228" s="67">
        <v>2.2799999999999998</v>
      </c>
      <c r="J228" s="68">
        <v>18.059999999999999</v>
      </c>
      <c r="K228" s="67">
        <v>148</v>
      </c>
      <c r="L228" s="69">
        <v>7.96</v>
      </c>
    </row>
    <row r="229" spans="1:12" ht="15">
      <c r="A229" s="25"/>
      <c r="B229" s="16"/>
      <c r="C229" s="11"/>
      <c r="D229" s="7" t="s">
        <v>28</v>
      </c>
      <c r="E229" s="63" t="s">
        <v>83</v>
      </c>
      <c r="F229" s="64">
        <v>250</v>
      </c>
      <c r="G229" s="64">
        <v>4.45</v>
      </c>
      <c r="H229" s="64">
        <v>25.08</v>
      </c>
      <c r="I229" s="66">
        <v>16.850000000000001</v>
      </c>
      <c r="J229" s="64">
        <v>127.85</v>
      </c>
      <c r="K229" s="66">
        <v>101</v>
      </c>
      <c r="L229" s="65">
        <v>7.72</v>
      </c>
    </row>
    <row r="230" spans="1:12" ht="15">
      <c r="A230" s="25"/>
      <c r="B230" s="16"/>
      <c r="C230" s="11"/>
      <c r="D230" s="7" t="s">
        <v>29</v>
      </c>
      <c r="E230" s="63" t="s">
        <v>84</v>
      </c>
      <c r="F230" s="64">
        <v>90</v>
      </c>
      <c r="G230" s="64">
        <v>16.739999999999998</v>
      </c>
      <c r="H230" s="64">
        <v>11.16</v>
      </c>
      <c r="I230" s="66">
        <v>5.67</v>
      </c>
      <c r="J230" s="64">
        <v>190.8</v>
      </c>
      <c r="K230" s="66">
        <v>373</v>
      </c>
      <c r="L230" s="65">
        <v>41.28</v>
      </c>
    </row>
    <row r="231" spans="1:12" ht="15">
      <c r="A231" s="25"/>
      <c r="B231" s="16"/>
      <c r="C231" s="11"/>
      <c r="D231" s="7" t="s">
        <v>30</v>
      </c>
      <c r="E231" s="63" t="s">
        <v>85</v>
      </c>
      <c r="F231" s="64">
        <v>180</v>
      </c>
      <c r="G231" s="64">
        <v>4.5199999999999996</v>
      </c>
      <c r="H231" s="64">
        <v>6.52</v>
      </c>
      <c r="I231" s="66">
        <v>46.62</v>
      </c>
      <c r="J231" s="64">
        <v>263.16000000000003</v>
      </c>
      <c r="K231" s="66">
        <v>385</v>
      </c>
      <c r="L231" s="65">
        <v>11.63</v>
      </c>
    </row>
    <row r="232" spans="1:12" ht="15">
      <c r="A232" s="25"/>
      <c r="B232" s="16"/>
      <c r="C232" s="11"/>
      <c r="D232" s="7" t="s">
        <v>31</v>
      </c>
      <c r="E232" s="76" t="s">
        <v>53</v>
      </c>
      <c r="F232" s="64">
        <v>200</v>
      </c>
      <c r="G232" s="64">
        <v>0.1</v>
      </c>
      <c r="H232" s="64">
        <v>0.1</v>
      </c>
      <c r="I232" s="66">
        <v>11.1</v>
      </c>
      <c r="J232" s="64">
        <v>46</v>
      </c>
      <c r="K232" s="66">
        <v>486</v>
      </c>
      <c r="L232" s="65">
        <v>6.24</v>
      </c>
    </row>
    <row r="233" spans="1:12" ht="15">
      <c r="A233" s="25"/>
      <c r="B233" s="16"/>
      <c r="C233" s="11"/>
      <c r="D233" s="7" t="s">
        <v>32</v>
      </c>
      <c r="E233" s="63" t="s">
        <v>52</v>
      </c>
      <c r="F233" s="64">
        <v>50</v>
      </c>
      <c r="G233" s="64">
        <v>3.85</v>
      </c>
      <c r="H233" s="64">
        <v>0.48</v>
      </c>
      <c r="I233" s="66">
        <v>23.95</v>
      </c>
      <c r="J233" s="64">
        <v>118</v>
      </c>
      <c r="K233" s="66">
        <v>0.53846153846153844</v>
      </c>
      <c r="L233" s="65">
        <v>2.7</v>
      </c>
    </row>
    <row r="234" spans="1:12" ht="15">
      <c r="A234" s="25"/>
      <c r="B234" s="16"/>
      <c r="C234" s="11"/>
      <c r="D234" s="7" t="s">
        <v>33</v>
      </c>
      <c r="E234" s="63" t="s">
        <v>51</v>
      </c>
      <c r="F234" s="64">
        <v>30</v>
      </c>
      <c r="G234" s="64">
        <v>1.98</v>
      </c>
      <c r="H234" s="64">
        <v>0.33</v>
      </c>
      <c r="I234" s="66">
        <v>12.3</v>
      </c>
      <c r="J234" s="64">
        <v>63</v>
      </c>
      <c r="K234" s="66">
        <v>0.61538461538461542</v>
      </c>
      <c r="L234" s="65">
        <v>1.47</v>
      </c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860</v>
      </c>
      <c r="G237" s="21">
        <f t="shared" ref="G237" si="150">SUM(G228:G236)</f>
        <v>32.299999999999997</v>
      </c>
      <c r="H237" s="21">
        <f t="shared" ref="H237" si="151">SUM(H228:H236)</f>
        <v>43.789999999999992</v>
      </c>
      <c r="I237" s="21">
        <f t="shared" ref="I237" si="152">SUM(I228:I236)</f>
        <v>118.77</v>
      </c>
      <c r="J237" s="21">
        <f t="shared" ref="J237" si="153">SUM(J228:J236)</f>
        <v>826.87000000000012</v>
      </c>
      <c r="K237" s="27"/>
      <c r="L237" s="21">
        <f t="shared" ref="L237" ca="1" si="154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5">SUM(G238:G241)</f>
        <v>0</v>
      </c>
      <c r="H242" s="21">
        <f t="shared" ref="H242" si="156">SUM(H238:H241)</f>
        <v>0</v>
      </c>
      <c r="I242" s="21">
        <f t="shared" ref="I242" si="157">SUM(I238:I241)</f>
        <v>0</v>
      </c>
      <c r="J242" s="21">
        <f t="shared" ref="J242" si="158">SUM(J238:J241)</f>
        <v>0</v>
      </c>
      <c r="K242" s="27"/>
      <c r="L242" s="21">
        <f t="shared" ref="L242" ca="1" si="159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0">SUM(G243:G248)</f>
        <v>0</v>
      </c>
      <c r="H249" s="21">
        <f t="shared" ref="H249" si="161">SUM(H243:H248)</f>
        <v>0</v>
      </c>
      <c r="I249" s="21">
        <f t="shared" ref="I249" si="162">SUM(I243:I248)</f>
        <v>0</v>
      </c>
      <c r="J249" s="21">
        <f t="shared" ref="J249" si="163">SUM(J243:J248)</f>
        <v>0</v>
      </c>
      <c r="K249" s="27"/>
      <c r="L249" s="21">
        <f t="shared" ref="L249" ca="1" si="164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5">SUM(G250:G255)</f>
        <v>0</v>
      </c>
      <c r="H256" s="21">
        <f t="shared" ref="H256" si="166">SUM(H250:H255)</f>
        <v>0</v>
      </c>
      <c r="I256" s="21">
        <f t="shared" ref="I256" si="167">SUM(I250:I255)</f>
        <v>0</v>
      </c>
      <c r="J256" s="21">
        <f t="shared" ref="J256" si="168">SUM(J250:J255)</f>
        <v>0</v>
      </c>
      <c r="K256" s="27"/>
      <c r="L256" s="21">
        <f t="shared" ref="L256" ca="1" si="169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82" t="s">
        <v>4</v>
      </c>
      <c r="D257" s="83"/>
      <c r="E257" s="33"/>
      <c r="F257" s="34">
        <f>F223+F227+F237+F242+F249+F256</f>
        <v>1445</v>
      </c>
      <c r="G257" s="34">
        <f t="shared" ref="G257" si="170">G223+G227+G237+G242+G249+G256</f>
        <v>47.17</v>
      </c>
      <c r="H257" s="34">
        <f t="shared" ref="H257" si="171">H223+H227+H237+H242+H249+H256</f>
        <v>73.52</v>
      </c>
      <c r="I257" s="34">
        <f t="shared" ref="I257" si="172">I223+I227+I237+I242+I249+I256</f>
        <v>229.5</v>
      </c>
      <c r="J257" s="34">
        <f t="shared" ref="J257" si="173">J223+J227+J237+J242+J249+J256</f>
        <v>1216.8300000000002</v>
      </c>
      <c r="K257" s="35"/>
      <c r="L257" s="34">
        <f t="shared" ref="L257" ca="1" si="174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77" t="s">
        <v>107</v>
      </c>
      <c r="F258" s="60">
        <v>200</v>
      </c>
      <c r="G258" s="60">
        <v>7.2</v>
      </c>
      <c r="H258" s="60">
        <v>6.6</v>
      </c>
      <c r="I258" s="62">
        <v>29.3</v>
      </c>
      <c r="J258" s="60">
        <v>206</v>
      </c>
      <c r="K258" s="78">
        <v>45018</v>
      </c>
      <c r="L258" s="61">
        <v>10.86</v>
      </c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63" t="s">
        <v>47</v>
      </c>
      <c r="F260" s="64">
        <v>200</v>
      </c>
      <c r="G260" s="64">
        <v>0.08</v>
      </c>
      <c r="H260" s="64">
        <v>0.01</v>
      </c>
      <c r="I260" s="66">
        <v>9.23</v>
      </c>
      <c r="J260" s="64">
        <v>37</v>
      </c>
      <c r="K260" s="79">
        <v>45214</v>
      </c>
      <c r="L260" s="65">
        <v>5.1100000000000003</v>
      </c>
    </row>
    <row r="261" spans="1:12" ht="15">
      <c r="A261" s="25"/>
      <c r="B261" s="16"/>
      <c r="C261" s="11"/>
      <c r="D261" s="7" t="s">
        <v>23</v>
      </c>
      <c r="E261" s="63" t="s">
        <v>48</v>
      </c>
      <c r="F261" s="64" t="s">
        <v>49</v>
      </c>
      <c r="G261" s="64">
        <v>6.6</v>
      </c>
      <c r="H261" s="64">
        <v>8.75</v>
      </c>
      <c r="I261" s="66">
        <v>18.77</v>
      </c>
      <c r="J261" s="64">
        <v>180</v>
      </c>
      <c r="K261" s="80">
        <v>41365</v>
      </c>
      <c r="L261" s="65">
        <v>13.81</v>
      </c>
    </row>
    <row r="262" spans="1:12" ht="15">
      <c r="A262" s="25"/>
      <c r="B262" s="16"/>
      <c r="C262" s="11"/>
      <c r="D262" s="7" t="s">
        <v>24</v>
      </c>
      <c r="E262" s="63" t="s">
        <v>79</v>
      </c>
      <c r="F262" s="64">
        <v>160</v>
      </c>
      <c r="G262" s="64">
        <v>1.1399999999999999</v>
      </c>
      <c r="H262" s="64">
        <v>1.1399999999999999</v>
      </c>
      <c r="I262" s="66">
        <v>16</v>
      </c>
      <c r="J262" s="64">
        <v>75.430000000000007</v>
      </c>
      <c r="K262" s="52"/>
      <c r="L262" s="65">
        <v>17.22</v>
      </c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560</v>
      </c>
      <c r="G265" s="21">
        <f t="shared" ref="G265" si="175">SUM(G258:G264)</f>
        <v>15.02</v>
      </c>
      <c r="H265" s="21">
        <f t="shared" ref="H265" si="176">SUM(H258:H264)</f>
        <v>16.5</v>
      </c>
      <c r="I265" s="21">
        <f t="shared" ref="I265" si="177">SUM(I258:I264)</f>
        <v>73.3</v>
      </c>
      <c r="J265" s="21">
        <f t="shared" ref="J265" si="178">SUM(J258:J264)</f>
        <v>498.43</v>
      </c>
      <c r="K265" s="27"/>
      <c r="L265" s="21">
        <f t="shared" si="144"/>
        <v>47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9">SUM(G266:G268)</f>
        <v>0</v>
      </c>
      <c r="H269" s="21">
        <f t="shared" ref="H269" si="180">SUM(H266:H268)</f>
        <v>0</v>
      </c>
      <c r="I269" s="21">
        <f t="shared" ref="I269" si="181">SUM(I266:I268)</f>
        <v>0</v>
      </c>
      <c r="J269" s="21">
        <f t="shared" ref="J269" si="182">SUM(J266:J268)</f>
        <v>0</v>
      </c>
      <c r="K269" s="27"/>
      <c r="L269" s="21">
        <f t="shared" ref="L269" ca="1" si="183">SUM(L266:L274)</f>
        <v>0</v>
      </c>
    </row>
    <row r="270" spans="1:12" ht="30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70" t="s">
        <v>86</v>
      </c>
      <c r="F270" s="68">
        <v>60</v>
      </c>
      <c r="G270" s="68">
        <v>1.8</v>
      </c>
      <c r="H270" s="68">
        <v>2.2799999999999998</v>
      </c>
      <c r="I270" s="67">
        <v>3.18</v>
      </c>
      <c r="J270" s="68">
        <v>40.200000000000003</v>
      </c>
      <c r="K270" s="52">
        <v>157</v>
      </c>
      <c r="L270" s="69">
        <v>17.86</v>
      </c>
    </row>
    <row r="271" spans="1:12" ht="15">
      <c r="A271" s="25"/>
      <c r="B271" s="16"/>
      <c r="C271" s="11"/>
      <c r="D271" s="7" t="s">
        <v>28</v>
      </c>
      <c r="E271" s="63" t="s">
        <v>68</v>
      </c>
      <c r="F271" s="64">
        <v>250</v>
      </c>
      <c r="G271" s="64">
        <v>3.18</v>
      </c>
      <c r="H271" s="64">
        <v>4.8499999999999996</v>
      </c>
      <c r="I271" s="66">
        <v>21.83</v>
      </c>
      <c r="J271" s="64">
        <v>36.36</v>
      </c>
      <c r="K271" s="52">
        <v>130</v>
      </c>
      <c r="L271" s="65">
        <v>1.31</v>
      </c>
    </row>
    <row r="272" spans="1:12" ht="15">
      <c r="A272" s="25"/>
      <c r="B272" s="16"/>
      <c r="C272" s="11"/>
      <c r="D272" s="7" t="s">
        <v>29</v>
      </c>
      <c r="E272" s="63" t="s">
        <v>87</v>
      </c>
      <c r="F272" s="64">
        <v>100</v>
      </c>
      <c r="G272" s="64">
        <v>2.1</v>
      </c>
      <c r="H272" s="64">
        <v>4</v>
      </c>
      <c r="I272" s="66">
        <v>6.1</v>
      </c>
      <c r="J272" s="64">
        <v>68</v>
      </c>
      <c r="K272" s="52">
        <v>377</v>
      </c>
      <c r="L272" s="65">
        <v>4.09</v>
      </c>
    </row>
    <row r="273" spans="1:12" ht="15">
      <c r="A273" s="25"/>
      <c r="B273" s="16"/>
      <c r="C273" s="11"/>
      <c r="D273" s="7" t="s">
        <v>30</v>
      </c>
      <c r="E273" s="63" t="s">
        <v>88</v>
      </c>
      <c r="F273" s="64">
        <v>100</v>
      </c>
      <c r="G273" s="64">
        <v>2.2000000000000002</v>
      </c>
      <c r="H273" s="64">
        <v>3.4</v>
      </c>
      <c r="I273" s="66">
        <v>8.1</v>
      </c>
      <c r="J273" s="64">
        <v>72</v>
      </c>
      <c r="K273" s="52">
        <v>380</v>
      </c>
      <c r="L273" s="65">
        <v>4.75</v>
      </c>
    </row>
    <row r="274" spans="1:12" ht="15">
      <c r="A274" s="25"/>
      <c r="B274" s="16"/>
      <c r="C274" s="11"/>
      <c r="D274" s="7" t="s">
        <v>31</v>
      </c>
      <c r="E274" s="63" t="s">
        <v>89</v>
      </c>
      <c r="F274" s="64">
        <v>3</v>
      </c>
      <c r="G274" s="64">
        <v>13</v>
      </c>
      <c r="H274" s="64">
        <v>10</v>
      </c>
      <c r="I274" s="66">
        <v>7</v>
      </c>
      <c r="J274" s="64">
        <v>170</v>
      </c>
      <c r="K274" s="52">
        <v>350</v>
      </c>
      <c r="L274" s="65">
        <v>43.57</v>
      </c>
    </row>
    <row r="275" spans="1:12" ht="15">
      <c r="A275" s="25"/>
      <c r="B275" s="16"/>
      <c r="C275" s="11"/>
      <c r="D275" s="7" t="s">
        <v>32</v>
      </c>
      <c r="E275" s="76" t="s">
        <v>106</v>
      </c>
      <c r="F275" s="64">
        <v>200</v>
      </c>
      <c r="G275" s="64">
        <v>0.6</v>
      </c>
      <c r="H275" s="64">
        <v>0.1</v>
      </c>
      <c r="I275" s="66">
        <v>20.100000000000001</v>
      </c>
      <c r="J275" s="64">
        <v>84</v>
      </c>
      <c r="K275" s="52">
        <v>495</v>
      </c>
      <c r="L275" s="65">
        <v>3.25</v>
      </c>
    </row>
    <row r="276" spans="1:12" ht="15">
      <c r="A276" s="25"/>
      <c r="B276" s="16"/>
      <c r="C276" s="11"/>
      <c r="D276" s="7" t="s">
        <v>33</v>
      </c>
      <c r="E276" s="63" t="s">
        <v>52</v>
      </c>
      <c r="F276" s="64">
        <v>50</v>
      </c>
      <c r="G276" s="64">
        <v>3.85</v>
      </c>
      <c r="H276" s="64">
        <v>0.48</v>
      </c>
      <c r="I276" s="66">
        <v>23.95</v>
      </c>
      <c r="J276" s="64">
        <v>118</v>
      </c>
      <c r="K276" s="80">
        <v>41456</v>
      </c>
      <c r="L276" s="65">
        <v>2.7</v>
      </c>
    </row>
    <row r="277" spans="1:12" ht="15">
      <c r="A277" s="25"/>
      <c r="B277" s="16"/>
      <c r="C277" s="11"/>
      <c r="D277" s="6"/>
      <c r="E277" s="71" t="s">
        <v>51</v>
      </c>
      <c r="F277" s="72">
        <v>30</v>
      </c>
      <c r="G277" s="72">
        <v>1.98</v>
      </c>
      <c r="H277" s="72">
        <v>0.33</v>
      </c>
      <c r="I277" s="74">
        <v>12.3</v>
      </c>
      <c r="J277" s="72">
        <v>63</v>
      </c>
      <c r="K277" s="80">
        <v>41487</v>
      </c>
      <c r="L277" s="73">
        <v>1.96</v>
      </c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793</v>
      </c>
      <c r="G279" s="21">
        <f t="shared" ref="G279" si="184">SUM(G270:G278)</f>
        <v>28.710000000000004</v>
      </c>
      <c r="H279" s="21">
        <f t="shared" ref="H279" si="185">SUM(H270:H278)</f>
        <v>25.44</v>
      </c>
      <c r="I279" s="21">
        <f t="shared" ref="I279" si="186">SUM(I270:I278)</f>
        <v>102.56</v>
      </c>
      <c r="J279" s="21">
        <f t="shared" ref="J279" si="187">SUM(J270:J278)</f>
        <v>651.55999999999995</v>
      </c>
      <c r="K279" s="27"/>
      <c r="L279" s="21">
        <f t="shared" ref="L279" ca="1" si="188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9">SUM(G280:G283)</f>
        <v>0</v>
      </c>
      <c r="H284" s="21">
        <f t="shared" ref="H284" si="190">SUM(H280:H283)</f>
        <v>0</v>
      </c>
      <c r="I284" s="21">
        <f t="shared" ref="I284" si="191">SUM(I280:I283)</f>
        <v>0</v>
      </c>
      <c r="J284" s="21">
        <f t="shared" ref="J284" si="192">SUM(J280:J283)</f>
        <v>0</v>
      </c>
      <c r="K284" s="27"/>
      <c r="L284" s="21">
        <f t="shared" ref="L284" ca="1" si="193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4">SUM(G285:G290)</f>
        <v>0</v>
      </c>
      <c r="H291" s="21">
        <f t="shared" ref="H291" si="195">SUM(H285:H290)</f>
        <v>0</v>
      </c>
      <c r="I291" s="21">
        <f t="shared" ref="I291" si="196">SUM(I285:I290)</f>
        <v>0</v>
      </c>
      <c r="J291" s="21">
        <f t="shared" ref="J291" si="197">SUM(J285:J290)</f>
        <v>0</v>
      </c>
      <c r="K291" s="27"/>
      <c r="L291" s="21">
        <f t="shared" ref="L291" ca="1" si="198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9">SUM(G292:G297)</f>
        <v>0</v>
      </c>
      <c r="H298" s="21">
        <f t="shared" ref="H298" si="200">SUM(H292:H297)</f>
        <v>0</v>
      </c>
      <c r="I298" s="21">
        <f t="shared" ref="I298" si="201">SUM(I292:I297)</f>
        <v>0</v>
      </c>
      <c r="J298" s="21">
        <f t="shared" ref="J298" si="202">SUM(J292:J297)</f>
        <v>0</v>
      </c>
      <c r="K298" s="27"/>
      <c r="L298" s="21">
        <f t="shared" ref="L298" ca="1" si="203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82" t="s">
        <v>4</v>
      </c>
      <c r="D299" s="83"/>
      <c r="E299" s="33"/>
      <c r="F299" s="34">
        <f>F265+F269+F279+F284+F291+F298</f>
        <v>1353</v>
      </c>
      <c r="G299" s="34">
        <f t="shared" ref="G299" si="204">G265+G269+G279+G284+G291+G298</f>
        <v>43.730000000000004</v>
      </c>
      <c r="H299" s="34">
        <f t="shared" ref="H299" si="205">H265+H269+H279+H284+H291+H298</f>
        <v>41.94</v>
      </c>
      <c r="I299" s="34">
        <f t="shared" ref="I299" si="206">I265+I269+I279+I284+I291+I298</f>
        <v>175.86</v>
      </c>
      <c r="J299" s="34">
        <f t="shared" ref="J299" si="207">J265+J269+J279+J284+J291+J298</f>
        <v>1149.99</v>
      </c>
      <c r="K299" s="35"/>
      <c r="L299" s="34">
        <f t="shared" ref="L299" ca="1" si="208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77" t="s">
        <v>110</v>
      </c>
      <c r="F300" s="60">
        <v>200</v>
      </c>
      <c r="G300" s="60">
        <v>7.38</v>
      </c>
      <c r="H300" s="60">
        <v>7.86</v>
      </c>
      <c r="I300" s="62">
        <v>29.47</v>
      </c>
      <c r="J300" s="60">
        <v>218</v>
      </c>
      <c r="K300" s="78">
        <v>45034</v>
      </c>
      <c r="L300" s="61">
        <v>10.67</v>
      </c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63" t="s">
        <v>59</v>
      </c>
      <c r="F302" s="64">
        <v>200</v>
      </c>
      <c r="G302" s="64">
        <v>1.4</v>
      </c>
      <c r="H302" s="64">
        <v>1.42</v>
      </c>
      <c r="I302" s="66">
        <v>11.23</v>
      </c>
      <c r="J302" s="64">
        <v>63</v>
      </c>
      <c r="K302" s="79">
        <v>45215</v>
      </c>
      <c r="L302" s="65">
        <v>6.53</v>
      </c>
    </row>
    <row r="303" spans="1:12" ht="15">
      <c r="A303" s="25"/>
      <c r="B303" s="16"/>
      <c r="C303" s="11"/>
      <c r="D303" s="7" t="s">
        <v>23</v>
      </c>
      <c r="E303" s="63" t="s">
        <v>48</v>
      </c>
      <c r="F303" s="64" t="s">
        <v>49</v>
      </c>
      <c r="G303" s="64">
        <v>6.6</v>
      </c>
      <c r="H303" s="64">
        <v>8.75</v>
      </c>
      <c r="I303" s="66">
        <v>18.77</v>
      </c>
      <c r="J303" s="64">
        <v>180</v>
      </c>
      <c r="K303" s="80">
        <v>41365</v>
      </c>
      <c r="L303" s="65">
        <v>13.81</v>
      </c>
    </row>
    <row r="304" spans="1:12" ht="15">
      <c r="A304" s="25"/>
      <c r="B304" s="16"/>
      <c r="C304" s="11"/>
      <c r="D304" s="7" t="s">
        <v>24</v>
      </c>
      <c r="E304" s="63" t="s">
        <v>79</v>
      </c>
      <c r="F304" s="64">
        <v>140</v>
      </c>
      <c r="G304" s="64">
        <v>0.64</v>
      </c>
      <c r="H304" s="64">
        <v>0.64</v>
      </c>
      <c r="I304" s="66">
        <v>14</v>
      </c>
      <c r="J304" s="64">
        <v>66</v>
      </c>
      <c r="K304" s="52"/>
      <c r="L304" s="65">
        <v>15.99</v>
      </c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540</v>
      </c>
      <c r="G307" s="21">
        <f t="shared" ref="G307" si="209">SUM(G300:G306)</f>
        <v>16.02</v>
      </c>
      <c r="H307" s="21">
        <f t="shared" ref="H307" si="210">SUM(H300:H306)</f>
        <v>18.670000000000002</v>
      </c>
      <c r="I307" s="21">
        <f t="shared" ref="I307" si="211">SUM(I300:I306)</f>
        <v>73.47</v>
      </c>
      <c r="J307" s="21">
        <f t="shared" ref="J307" si="212">SUM(J300:J306)</f>
        <v>527</v>
      </c>
      <c r="K307" s="27"/>
      <c r="L307" s="21">
        <f t="shared" ref="L307:L349" si="213">SUM(L300:L306)</f>
        <v>47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4">SUM(G308:G310)</f>
        <v>0</v>
      </c>
      <c r="H311" s="21">
        <f t="shared" ref="H311" si="215">SUM(H308:H310)</f>
        <v>0</v>
      </c>
      <c r="I311" s="21">
        <f t="shared" ref="I311" si="216">SUM(I308:I310)</f>
        <v>0</v>
      </c>
      <c r="J311" s="21">
        <f t="shared" ref="J311" si="217">SUM(J308:J310)</f>
        <v>0</v>
      </c>
      <c r="K311" s="27"/>
      <c r="L311" s="21">
        <f t="shared" ref="L311" ca="1" si="218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70" t="s">
        <v>57</v>
      </c>
      <c r="F312" s="68">
        <v>60</v>
      </c>
      <c r="G312" s="68">
        <v>0.66</v>
      </c>
      <c r="H312" s="68">
        <v>0.12</v>
      </c>
      <c r="I312" s="67">
        <v>2.2799999999999998</v>
      </c>
      <c r="J312" s="68">
        <v>18.059999999999999</v>
      </c>
      <c r="K312" s="52">
        <v>148</v>
      </c>
      <c r="L312" s="69">
        <v>7.96</v>
      </c>
    </row>
    <row r="313" spans="1:12" ht="15">
      <c r="A313" s="25"/>
      <c r="B313" s="16"/>
      <c r="C313" s="11"/>
      <c r="D313" s="7" t="s">
        <v>28</v>
      </c>
      <c r="E313" s="63" t="s">
        <v>90</v>
      </c>
      <c r="F313" s="64">
        <v>250</v>
      </c>
      <c r="G313" s="64">
        <v>10</v>
      </c>
      <c r="H313" s="64">
        <v>15.4</v>
      </c>
      <c r="I313" s="66">
        <v>44.5</v>
      </c>
      <c r="J313" s="64">
        <v>357</v>
      </c>
      <c r="K313" s="52">
        <v>128</v>
      </c>
      <c r="L313" s="65">
        <v>7.36</v>
      </c>
    </row>
    <row r="314" spans="1:12" ht="15">
      <c r="A314" s="25"/>
      <c r="B314" s="16"/>
      <c r="C314" s="11"/>
      <c r="D314" s="7" t="s">
        <v>29</v>
      </c>
      <c r="E314" s="63" t="s">
        <v>91</v>
      </c>
      <c r="F314" s="64">
        <v>200</v>
      </c>
      <c r="G314" s="64">
        <v>20</v>
      </c>
      <c r="H314" s="64">
        <v>17</v>
      </c>
      <c r="I314" s="66">
        <v>25</v>
      </c>
      <c r="J314" s="64">
        <v>333</v>
      </c>
      <c r="K314" s="52">
        <v>375</v>
      </c>
      <c r="L314" s="65">
        <v>48.76</v>
      </c>
    </row>
    <row r="315" spans="1:12" ht="15">
      <c r="A315" s="25"/>
      <c r="B315" s="16"/>
      <c r="C315" s="11"/>
      <c r="D315" s="7" t="s">
        <v>30</v>
      </c>
      <c r="E315" s="63"/>
      <c r="F315" s="64"/>
      <c r="G315" s="64"/>
      <c r="H315" s="64"/>
      <c r="I315" s="66"/>
      <c r="J315" s="64"/>
      <c r="K315" s="52"/>
      <c r="L315" s="65"/>
    </row>
    <row r="316" spans="1:12" ht="15">
      <c r="A316" s="25"/>
      <c r="B316" s="16"/>
      <c r="C316" s="11"/>
      <c r="D316" s="7" t="s">
        <v>31</v>
      </c>
      <c r="E316" s="63" t="s">
        <v>92</v>
      </c>
      <c r="F316" s="64">
        <v>200</v>
      </c>
      <c r="G316" s="64">
        <v>0.1</v>
      </c>
      <c r="H316" s="64">
        <v>0.04</v>
      </c>
      <c r="I316" s="66">
        <v>9.9</v>
      </c>
      <c r="J316" s="64">
        <v>41</v>
      </c>
      <c r="K316" s="52">
        <v>497</v>
      </c>
      <c r="L316" s="65">
        <v>10.75</v>
      </c>
    </row>
    <row r="317" spans="1:12" ht="15">
      <c r="A317" s="25"/>
      <c r="B317" s="16"/>
      <c r="C317" s="11"/>
      <c r="D317" s="7" t="s">
        <v>32</v>
      </c>
      <c r="E317" s="63" t="s">
        <v>52</v>
      </c>
      <c r="F317" s="64">
        <v>50</v>
      </c>
      <c r="G317" s="64">
        <v>3.85</v>
      </c>
      <c r="H317" s="64">
        <v>0.48</v>
      </c>
      <c r="I317" s="66">
        <v>23.95</v>
      </c>
      <c r="J317" s="64">
        <v>118</v>
      </c>
      <c r="K317" s="80">
        <v>41456</v>
      </c>
      <c r="L317" s="65">
        <v>2.7</v>
      </c>
    </row>
    <row r="318" spans="1:12" ht="15">
      <c r="A318" s="25"/>
      <c r="B318" s="16"/>
      <c r="C318" s="11"/>
      <c r="D318" s="7" t="s">
        <v>33</v>
      </c>
      <c r="E318" s="63" t="s">
        <v>51</v>
      </c>
      <c r="F318" s="64">
        <v>30</v>
      </c>
      <c r="G318" s="64">
        <v>1.98</v>
      </c>
      <c r="H318" s="64">
        <v>0.33</v>
      </c>
      <c r="I318" s="66">
        <v>12.3</v>
      </c>
      <c r="J318" s="64">
        <v>63</v>
      </c>
      <c r="K318" s="80">
        <v>41487</v>
      </c>
      <c r="L318" s="65">
        <v>1.47</v>
      </c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790</v>
      </c>
      <c r="G321" s="21">
        <f t="shared" ref="G321" si="219">SUM(G312:G320)</f>
        <v>36.589999999999996</v>
      </c>
      <c r="H321" s="21">
        <f t="shared" ref="H321" si="220">SUM(H312:H320)</f>
        <v>33.36999999999999</v>
      </c>
      <c r="I321" s="21">
        <f t="shared" ref="I321" si="221">SUM(I312:I320)</f>
        <v>117.93</v>
      </c>
      <c r="J321" s="21">
        <f t="shared" ref="J321" si="222">SUM(J312:J320)</f>
        <v>930.06</v>
      </c>
      <c r="K321" s="27"/>
      <c r="L321" s="21">
        <f t="shared" ref="L321" ca="1" si="223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4">SUM(G322:G325)</f>
        <v>0</v>
      </c>
      <c r="H326" s="21">
        <f t="shared" ref="H326" si="225">SUM(H322:H325)</f>
        <v>0</v>
      </c>
      <c r="I326" s="21">
        <f t="shared" ref="I326" si="226">SUM(I322:I325)</f>
        <v>0</v>
      </c>
      <c r="J326" s="21">
        <f t="shared" ref="J326" si="227">SUM(J322:J325)</f>
        <v>0</v>
      </c>
      <c r="K326" s="27"/>
      <c r="L326" s="21">
        <f t="shared" ref="L326" ca="1" si="228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9">SUM(G327:G332)</f>
        <v>0</v>
      </c>
      <c r="H333" s="21">
        <f t="shared" ref="H333" si="230">SUM(H327:H332)</f>
        <v>0</v>
      </c>
      <c r="I333" s="21">
        <f t="shared" ref="I333" si="231">SUM(I327:I332)</f>
        <v>0</v>
      </c>
      <c r="J333" s="21">
        <f t="shared" ref="J333" si="232">SUM(J327:J332)</f>
        <v>0</v>
      </c>
      <c r="K333" s="27"/>
      <c r="L333" s="21">
        <f t="shared" ref="L333" ca="1" si="233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4">SUM(G334:G339)</f>
        <v>0</v>
      </c>
      <c r="H340" s="21">
        <f t="shared" ref="H340" si="235">SUM(H334:H339)</f>
        <v>0</v>
      </c>
      <c r="I340" s="21">
        <f t="shared" ref="I340" si="236">SUM(I334:I339)</f>
        <v>0</v>
      </c>
      <c r="J340" s="21">
        <f t="shared" ref="J340" si="237">SUM(J334:J339)</f>
        <v>0</v>
      </c>
      <c r="K340" s="27"/>
      <c r="L340" s="21">
        <f t="shared" ref="L340" ca="1" si="238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82" t="s">
        <v>4</v>
      </c>
      <c r="D341" s="83"/>
      <c r="E341" s="33"/>
      <c r="F341" s="34">
        <f>F307+F311+F321+F326+F333+F340</f>
        <v>1330</v>
      </c>
      <c r="G341" s="34">
        <f t="shared" ref="G341" si="239">G307+G311+G321+G326+G333+G340</f>
        <v>52.61</v>
      </c>
      <c r="H341" s="34">
        <f t="shared" ref="H341" si="240">H307+H311+H321+H326+H333+H340</f>
        <v>52.039999999999992</v>
      </c>
      <c r="I341" s="34">
        <f t="shared" ref="I341" si="241">I307+I311+I321+I326+I333+I340</f>
        <v>191.4</v>
      </c>
      <c r="J341" s="34">
        <f t="shared" ref="J341" si="242">J307+J311+J321+J326+J333+J340</f>
        <v>1457.06</v>
      </c>
      <c r="K341" s="35"/>
      <c r="L341" s="34">
        <f t="shared" ref="L341" ca="1" si="243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59" t="s">
        <v>93</v>
      </c>
      <c r="F342" s="60">
        <v>250</v>
      </c>
      <c r="G342" s="60">
        <v>4.4000000000000004</v>
      </c>
      <c r="H342" s="60">
        <v>5.2</v>
      </c>
      <c r="I342" s="62">
        <v>17.7</v>
      </c>
      <c r="J342" s="60">
        <v>136</v>
      </c>
      <c r="K342" s="78">
        <v>44980</v>
      </c>
      <c r="L342" s="61">
        <v>12.33</v>
      </c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63" t="s">
        <v>66</v>
      </c>
      <c r="F344" s="64">
        <v>200</v>
      </c>
      <c r="G344" s="64">
        <v>3.01</v>
      </c>
      <c r="H344" s="64">
        <v>2.88</v>
      </c>
      <c r="I344" s="66">
        <v>13.36</v>
      </c>
      <c r="J344" s="64">
        <v>91</v>
      </c>
      <c r="K344" s="79">
        <v>45216</v>
      </c>
      <c r="L344" s="65">
        <v>8.83</v>
      </c>
    </row>
    <row r="345" spans="1:12" ht="15">
      <c r="A345" s="15"/>
      <c r="B345" s="16"/>
      <c r="C345" s="11"/>
      <c r="D345" s="7" t="s">
        <v>23</v>
      </c>
      <c r="E345" s="63" t="s">
        <v>48</v>
      </c>
      <c r="F345" s="64" t="s">
        <v>49</v>
      </c>
      <c r="G345" s="64">
        <v>6.6</v>
      </c>
      <c r="H345" s="64">
        <v>8.75</v>
      </c>
      <c r="I345" s="66">
        <v>18.77</v>
      </c>
      <c r="J345" s="64">
        <v>180</v>
      </c>
      <c r="K345" s="80">
        <v>41365</v>
      </c>
      <c r="L345" s="65">
        <v>13.81</v>
      </c>
    </row>
    <row r="346" spans="1:12" ht="15">
      <c r="A346" s="15"/>
      <c r="B346" s="16"/>
      <c r="C346" s="11"/>
      <c r="D346" s="7" t="s">
        <v>24</v>
      </c>
      <c r="E346" s="63" t="s">
        <v>79</v>
      </c>
      <c r="F346" s="64">
        <v>110</v>
      </c>
      <c r="G346" s="64">
        <v>0.79</v>
      </c>
      <c r="H346" s="64">
        <v>0.79</v>
      </c>
      <c r="I346" s="66">
        <v>11</v>
      </c>
      <c r="J346" s="64">
        <v>51.86</v>
      </c>
      <c r="K346" s="52"/>
      <c r="L346" s="65">
        <v>12.03</v>
      </c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560</v>
      </c>
      <c r="G349" s="21">
        <f t="shared" ref="G349" si="244">SUM(G342:G348)</f>
        <v>14.8</v>
      </c>
      <c r="H349" s="21">
        <f t="shared" ref="H349" si="245">SUM(H342:H348)</f>
        <v>17.619999999999997</v>
      </c>
      <c r="I349" s="21">
        <f t="shared" ref="I349" si="246">SUM(I342:I348)</f>
        <v>60.83</v>
      </c>
      <c r="J349" s="21">
        <f t="shared" ref="J349" si="247">SUM(J342:J348)</f>
        <v>458.86</v>
      </c>
      <c r="K349" s="27"/>
      <c r="L349" s="21">
        <f t="shared" si="213"/>
        <v>47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8">SUM(G350:G352)</f>
        <v>0</v>
      </c>
      <c r="H353" s="21">
        <f t="shared" ref="H353" si="249">SUM(H350:H352)</f>
        <v>0</v>
      </c>
      <c r="I353" s="21">
        <f t="shared" ref="I353" si="250">SUM(I350:I352)</f>
        <v>0</v>
      </c>
      <c r="J353" s="21">
        <f t="shared" ref="J353" si="251">SUM(J350:J352)</f>
        <v>0</v>
      </c>
      <c r="K353" s="27"/>
      <c r="L353" s="21">
        <f t="shared" ref="L353" ca="1" si="252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70" t="s">
        <v>94</v>
      </c>
      <c r="F354" s="68">
        <v>60</v>
      </c>
      <c r="G354" s="68">
        <v>0.48</v>
      </c>
      <c r="H354" s="68">
        <v>0.06</v>
      </c>
      <c r="I354" s="67">
        <v>1.5</v>
      </c>
      <c r="J354" s="68">
        <v>7.98</v>
      </c>
      <c r="K354" s="52">
        <v>148</v>
      </c>
      <c r="L354" s="69">
        <v>6.73</v>
      </c>
    </row>
    <row r="355" spans="1:12" ht="15">
      <c r="A355" s="15"/>
      <c r="B355" s="16"/>
      <c r="C355" s="11"/>
      <c r="D355" s="7" t="s">
        <v>28</v>
      </c>
      <c r="E355" s="63" t="s">
        <v>95</v>
      </c>
      <c r="F355" s="64" t="s">
        <v>62</v>
      </c>
      <c r="G355" s="64">
        <v>4.4000000000000004</v>
      </c>
      <c r="H355" s="64">
        <v>25.1</v>
      </c>
      <c r="I355" s="66">
        <v>16.600000000000001</v>
      </c>
      <c r="J355" s="64">
        <v>126.8</v>
      </c>
      <c r="K355" s="52">
        <v>123</v>
      </c>
      <c r="L355" s="65">
        <v>5.2</v>
      </c>
    </row>
    <row r="356" spans="1:12" ht="15">
      <c r="A356" s="15"/>
      <c r="B356" s="16"/>
      <c r="C356" s="11"/>
      <c r="D356" s="7" t="s">
        <v>29</v>
      </c>
      <c r="E356" s="63" t="s">
        <v>96</v>
      </c>
      <c r="F356" s="64">
        <v>90</v>
      </c>
      <c r="G356" s="64">
        <v>13.23</v>
      </c>
      <c r="H356" s="64">
        <v>2.4300000000000002</v>
      </c>
      <c r="I356" s="66">
        <v>6.63</v>
      </c>
      <c r="J356" s="64">
        <v>112.8</v>
      </c>
      <c r="K356" s="52">
        <v>310</v>
      </c>
      <c r="L356" s="65">
        <v>35.729999999999997</v>
      </c>
    </row>
    <row r="357" spans="1:12" ht="15">
      <c r="A357" s="15"/>
      <c r="B357" s="16"/>
      <c r="C357" s="11"/>
      <c r="D357" s="7" t="s">
        <v>30</v>
      </c>
      <c r="E357" s="63" t="s">
        <v>97</v>
      </c>
      <c r="F357" s="64">
        <v>180</v>
      </c>
      <c r="G357" s="64">
        <v>6.7</v>
      </c>
      <c r="H357" s="64">
        <v>0.54</v>
      </c>
      <c r="I357" s="66">
        <v>35.5</v>
      </c>
      <c r="J357" s="64">
        <v>228</v>
      </c>
      <c r="K357" s="52">
        <v>256</v>
      </c>
      <c r="L357" s="65">
        <v>8.17</v>
      </c>
    </row>
    <row r="358" spans="1:12" ht="15">
      <c r="A358" s="15"/>
      <c r="B358" s="16"/>
      <c r="C358" s="11"/>
      <c r="D358" s="7" t="s">
        <v>31</v>
      </c>
      <c r="E358" s="63" t="s">
        <v>98</v>
      </c>
      <c r="F358" s="64">
        <v>200</v>
      </c>
      <c r="G358" s="64">
        <v>0.5</v>
      </c>
      <c r="H358" s="64">
        <v>0.1</v>
      </c>
      <c r="I358" s="66">
        <v>10.1</v>
      </c>
      <c r="J358" s="64">
        <v>43</v>
      </c>
      <c r="K358" s="52">
        <v>501</v>
      </c>
      <c r="L358" s="65">
        <v>19</v>
      </c>
    </row>
    <row r="359" spans="1:12" ht="15">
      <c r="A359" s="15"/>
      <c r="B359" s="16"/>
      <c r="C359" s="11"/>
      <c r="D359" s="7" t="s">
        <v>32</v>
      </c>
      <c r="E359" s="63" t="s">
        <v>52</v>
      </c>
      <c r="F359" s="64">
        <v>50</v>
      </c>
      <c r="G359" s="64">
        <v>3.85</v>
      </c>
      <c r="H359" s="64">
        <v>0.48</v>
      </c>
      <c r="I359" s="66">
        <v>23.95</v>
      </c>
      <c r="J359" s="64">
        <v>118</v>
      </c>
      <c r="K359" s="80">
        <v>41456</v>
      </c>
      <c r="L359" s="65">
        <v>2.7</v>
      </c>
    </row>
    <row r="360" spans="1:12" ht="15">
      <c r="A360" s="15"/>
      <c r="B360" s="16"/>
      <c r="C360" s="11"/>
      <c r="D360" s="7" t="s">
        <v>33</v>
      </c>
      <c r="E360" s="63" t="s">
        <v>51</v>
      </c>
      <c r="F360" s="64">
        <v>30</v>
      </c>
      <c r="G360" s="64">
        <v>1.98</v>
      </c>
      <c r="H360" s="64">
        <v>0.33</v>
      </c>
      <c r="I360" s="66">
        <v>12.3</v>
      </c>
      <c r="J360" s="64">
        <v>63</v>
      </c>
      <c r="K360" s="80">
        <v>41487</v>
      </c>
      <c r="L360" s="65">
        <v>1.47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610</v>
      </c>
      <c r="G363" s="21">
        <f t="shared" ref="G363" si="253">SUM(G354:G362)</f>
        <v>31.14</v>
      </c>
      <c r="H363" s="21">
        <f t="shared" ref="H363" si="254">SUM(H354:H362)</f>
        <v>29.04</v>
      </c>
      <c r="I363" s="21">
        <f t="shared" ref="I363" si="255">SUM(I354:I362)</f>
        <v>106.58</v>
      </c>
      <c r="J363" s="21">
        <f t="shared" ref="J363" si="256">SUM(J354:J362)</f>
        <v>699.57999999999993</v>
      </c>
      <c r="K363" s="27"/>
      <c r="L363" s="21">
        <f t="shared" ref="L363" ca="1" si="257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8">SUM(G364:G367)</f>
        <v>0</v>
      </c>
      <c r="H368" s="21">
        <f t="shared" ref="H368" si="259">SUM(H364:H367)</f>
        <v>0</v>
      </c>
      <c r="I368" s="21">
        <f t="shared" ref="I368" si="260">SUM(I364:I367)</f>
        <v>0</v>
      </c>
      <c r="J368" s="21">
        <f t="shared" ref="J368" si="261">SUM(J364:J367)</f>
        <v>0</v>
      </c>
      <c r="K368" s="27"/>
      <c r="L368" s="21">
        <f t="shared" ref="L368" ca="1" si="262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3">SUM(G369:G374)</f>
        <v>0</v>
      </c>
      <c r="H375" s="21">
        <f t="shared" ref="H375" si="264">SUM(H369:H374)</f>
        <v>0</v>
      </c>
      <c r="I375" s="21">
        <f t="shared" ref="I375" si="265">SUM(I369:I374)</f>
        <v>0</v>
      </c>
      <c r="J375" s="21">
        <f t="shared" ref="J375" si="266">SUM(J369:J374)</f>
        <v>0</v>
      </c>
      <c r="K375" s="27"/>
      <c r="L375" s="21">
        <f t="shared" ref="L375" ca="1" si="267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8">SUM(G376:G381)</f>
        <v>0</v>
      </c>
      <c r="H382" s="21">
        <f t="shared" ref="H382" si="269">SUM(H376:H381)</f>
        <v>0</v>
      </c>
      <c r="I382" s="21">
        <f t="shared" ref="I382" si="270">SUM(I376:I381)</f>
        <v>0</v>
      </c>
      <c r="J382" s="21">
        <f t="shared" ref="J382" si="271">SUM(J376:J381)</f>
        <v>0</v>
      </c>
      <c r="K382" s="27"/>
      <c r="L382" s="21">
        <f t="shared" ref="L382" ca="1" si="272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82" t="s">
        <v>4</v>
      </c>
      <c r="D383" s="83"/>
      <c r="E383" s="33"/>
      <c r="F383" s="34">
        <f>F349+F353+F363+F368+F375+F382</f>
        <v>1170</v>
      </c>
      <c r="G383" s="34">
        <f t="shared" ref="G383" si="273">G349+G353+G363+G368+G375+G382</f>
        <v>45.94</v>
      </c>
      <c r="H383" s="34">
        <f t="shared" ref="H383" si="274">H349+H353+H363+H368+H375+H382</f>
        <v>46.66</v>
      </c>
      <c r="I383" s="34">
        <f t="shared" ref="I383" si="275">I349+I353+I363+I368+I375+I382</f>
        <v>167.41</v>
      </c>
      <c r="J383" s="34">
        <f t="shared" ref="J383" si="276">J349+J353+J363+J368+J375+J382</f>
        <v>1158.44</v>
      </c>
      <c r="K383" s="35"/>
      <c r="L383" s="34">
        <f t="shared" ref="L383" ca="1" si="277">L349+L353+L363+L368+L375+L382</f>
        <v>0</v>
      </c>
    </row>
    <row r="384" spans="1:12" ht="30">
      <c r="A384" s="22">
        <v>2</v>
      </c>
      <c r="B384" s="23">
        <v>3</v>
      </c>
      <c r="C384" s="24" t="s">
        <v>20</v>
      </c>
      <c r="D384" s="5" t="s">
        <v>21</v>
      </c>
      <c r="E384" s="77" t="s">
        <v>111</v>
      </c>
      <c r="F384" s="60">
        <v>200</v>
      </c>
      <c r="G384" s="60">
        <v>4.99</v>
      </c>
      <c r="H384" s="60">
        <v>5.88</v>
      </c>
      <c r="I384" s="62">
        <v>25.63</v>
      </c>
      <c r="J384" s="60">
        <v>175</v>
      </c>
      <c r="K384" s="78">
        <v>45039</v>
      </c>
      <c r="L384" s="61">
        <v>12.35</v>
      </c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63" t="s">
        <v>73</v>
      </c>
      <c r="F386" s="64">
        <v>200</v>
      </c>
      <c r="G386" s="64">
        <v>3.9</v>
      </c>
      <c r="H386" s="64">
        <v>3.5</v>
      </c>
      <c r="I386" s="66">
        <v>22.9</v>
      </c>
      <c r="J386" s="64">
        <v>138</v>
      </c>
      <c r="K386" s="79">
        <v>45217</v>
      </c>
      <c r="L386" s="66">
        <v>10.15</v>
      </c>
    </row>
    <row r="387" spans="1:12" ht="15.75" thickBot="1">
      <c r="A387" s="25"/>
      <c r="B387" s="16"/>
      <c r="C387" s="11"/>
      <c r="D387" s="7" t="s">
        <v>23</v>
      </c>
      <c r="E387" s="63" t="s">
        <v>48</v>
      </c>
      <c r="F387" s="64" t="s">
        <v>49</v>
      </c>
      <c r="G387" s="64">
        <v>6.6</v>
      </c>
      <c r="H387" s="64">
        <v>8.75</v>
      </c>
      <c r="I387" s="66">
        <v>18.77</v>
      </c>
      <c r="J387" s="64">
        <v>180</v>
      </c>
      <c r="K387" s="80">
        <v>41365</v>
      </c>
      <c r="L387" s="66">
        <v>13.81</v>
      </c>
    </row>
    <row r="388" spans="1:12" ht="15">
      <c r="A388" s="25"/>
      <c r="B388" s="16"/>
      <c r="C388" s="11"/>
      <c r="D388" s="7" t="s">
        <v>24</v>
      </c>
      <c r="E388" s="50" t="s">
        <v>67</v>
      </c>
      <c r="F388" s="51">
        <v>100</v>
      </c>
      <c r="G388" s="51">
        <v>1</v>
      </c>
      <c r="H388" s="51">
        <v>1</v>
      </c>
      <c r="I388" s="51">
        <v>10</v>
      </c>
      <c r="J388" s="60">
        <v>47.14</v>
      </c>
      <c r="K388" s="52"/>
      <c r="L388" s="51">
        <v>10.69</v>
      </c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78">SUM(G384:G390)</f>
        <v>16.490000000000002</v>
      </c>
      <c r="H391" s="21">
        <f t="shared" ref="H391" si="279">SUM(H384:H390)</f>
        <v>19.13</v>
      </c>
      <c r="I391" s="21">
        <f t="shared" ref="I391" si="280">SUM(I384:I390)</f>
        <v>77.3</v>
      </c>
      <c r="J391" s="21">
        <f t="shared" ref="J391" si="281">SUM(J384:J390)</f>
        <v>540.14</v>
      </c>
      <c r="K391" s="27"/>
      <c r="L391" s="21">
        <f t="shared" ref="L391:L433" si="282">SUM(L384:L390)</f>
        <v>47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3">SUM(G392:G394)</f>
        <v>0</v>
      </c>
      <c r="H395" s="21">
        <f t="shared" ref="H395" si="284">SUM(H392:H394)</f>
        <v>0</v>
      </c>
      <c r="I395" s="21">
        <f t="shared" ref="I395" si="285">SUM(I392:I394)</f>
        <v>0</v>
      </c>
      <c r="J395" s="21">
        <f t="shared" ref="J395" si="286">SUM(J392:J394)</f>
        <v>0</v>
      </c>
      <c r="K395" s="27"/>
      <c r="L395" s="21">
        <f t="shared" ref="L395" ca="1" si="287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70" t="s">
        <v>99</v>
      </c>
      <c r="F396" s="68">
        <v>60</v>
      </c>
      <c r="G396" s="68">
        <v>1.8</v>
      </c>
      <c r="H396" s="68">
        <v>2.2799999999999998</v>
      </c>
      <c r="I396" s="67">
        <v>3.18</v>
      </c>
      <c r="J396" s="68">
        <v>40.200000000000003</v>
      </c>
      <c r="K396" s="52">
        <v>157</v>
      </c>
      <c r="L396" s="69">
        <v>10.97</v>
      </c>
    </row>
    <row r="397" spans="1:12" ht="15">
      <c r="A397" s="25"/>
      <c r="B397" s="16"/>
      <c r="C397" s="11"/>
      <c r="D397" s="7" t="s">
        <v>28</v>
      </c>
      <c r="E397" s="63" t="s">
        <v>100</v>
      </c>
      <c r="F397" s="64" t="s">
        <v>101</v>
      </c>
      <c r="G397" s="64">
        <v>6.43</v>
      </c>
      <c r="H397" s="64">
        <v>6.13</v>
      </c>
      <c r="I397" s="66">
        <v>26.6</v>
      </c>
      <c r="J397" s="64">
        <v>187.23</v>
      </c>
      <c r="K397" s="81" t="s">
        <v>108</v>
      </c>
      <c r="L397" s="65">
        <v>10.48</v>
      </c>
    </row>
    <row r="398" spans="1:12" ht="15">
      <c r="A398" s="25"/>
      <c r="B398" s="16"/>
      <c r="C398" s="11"/>
      <c r="D398" s="7" t="s">
        <v>29</v>
      </c>
      <c r="E398" s="63" t="s">
        <v>102</v>
      </c>
      <c r="F398" s="64">
        <v>90</v>
      </c>
      <c r="G398" s="64">
        <v>11.7</v>
      </c>
      <c r="H398" s="64">
        <v>9</v>
      </c>
      <c r="I398" s="66">
        <v>6.3</v>
      </c>
      <c r="J398" s="64">
        <v>153</v>
      </c>
      <c r="K398" s="52">
        <v>348</v>
      </c>
      <c r="L398" s="65">
        <v>34.799999999999997</v>
      </c>
    </row>
    <row r="399" spans="1:12" ht="15">
      <c r="A399" s="25"/>
      <c r="B399" s="16"/>
      <c r="C399" s="11"/>
      <c r="D399" s="7" t="s">
        <v>30</v>
      </c>
      <c r="E399" s="63" t="s">
        <v>85</v>
      </c>
      <c r="F399" s="64">
        <v>180</v>
      </c>
      <c r="G399" s="64">
        <v>4.2</v>
      </c>
      <c r="H399" s="64">
        <v>6.5</v>
      </c>
      <c r="I399" s="66">
        <v>34.22</v>
      </c>
      <c r="J399" s="64">
        <v>212</v>
      </c>
      <c r="K399" s="52">
        <v>385</v>
      </c>
      <c r="L399" s="65">
        <v>11.63</v>
      </c>
    </row>
    <row r="400" spans="1:12" ht="15">
      <c r="A400" s="25"/>
      <c r="B400" s="16"/>
      <c r="C400" s="11"/>
      <c r="D400" s="7" t="s">
        <v>31</v>
      </c>
      <c r="E400" s="76" t="s">
        <v>106</v>
      </c>
      <c r="F400" s="64">
        <v>200</v>
      </c>
      <c r="G400" s="64">
        <v>0.6</v>
      </c>
      <c r="H400" s="64">
        <v>0.1</v>
      </c>
      <c r="I400" s="66">
        <v>20.100000000000001</v>
      </c>
      <c r="J400" s="64">
        <v>84</v>
      </c>
      <c r="K400" s="52">
        <v>495</v>
      </c>
      <c r="L400" s="65">
        <v>6.95</v>
      </c>
    </row>
    <row r="401" spans="1:12" ht="15">
      <c r="A401" s="25"/>
      <c r="B401" s="16"/>
      <c r="C401" s="11"/>
      <c r="D401" s="7" t="s">
        <v>32</v>
      </c>
      <c r="E401" s="63" t="s">
        <v>52</v>
      </c>
      <c r="F401" s="64">
        <v>50</v>
      </c>
      <c r="G401" s="64">
        <v>3.85</v>
      </c>
      <c r="H401" s="64">
        <v>0.48</v>
      </c>
      <c r="I401" s="66">
        <v>23.95</v>
      </c>
      <c r="J401" s="64">
        <v>118</v>
      </c>
      <c r="K401" s="80">
        <v>41456</v>
      </c>
      <c r="L401" s="65">
        <v>2.7</v>
      </c>
    </row>
    <row r="402" spans="1:12" ht="15">
      <c r="A402" s="25"/>
      <c r="B402" s="16"/>
      <c r="C402" s="11"/>
      <c r="D402" s="7" t="s">
        <v>33</v>
      </c>
      <c r="E402" s="63" t="s">
        <v>51</v>
      </c>
      <c r="F402" s="64">
        <v>30</v>
      </c>
      <c r="G402" s="64">
        <v>1.98</v>
      </c>
      <c r="H402" s="64">
        <v>0.45</v>
      </c>
      <c r="I402" s="66">
        <v>12.3</v>
      </c>
      <c r="J402" s="64">
        <v>63</v>
      </c>
      <c r="K402" s="80">
        <v>41487</v>
      </c>
      <c r="L402" s="65">
        <v>1.47</v>
      </c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610</v>
      </c>
      <c r="G405" s="21">
        <f t="shared" ref="G405" si="288">SUM(G396:G404)</f>
        <v>30.560000000000002</v>
      </c>
      <c r="H405" s="21">
        <f t="shared" ref="H405" si="289">SUM(H396:H404)</f>
        <v>24.94</v>
      </c>
      <c r="I405" s="21">
        <f t="shared" ref="I405" si="290">SUM(I396:I404)</f>
        <v>126.65</v>
      </c>
      <c r="J405" s="21">
        <f t="shared" ref="J405" si="291">SUM(J396:J404)</f>
        <v>857.43000000000006</v>
      </c>
      <c r="K405" s="27"/>
      <c r="L405" s="21">
        <f t="shared" ref="L405" ca="1" si="292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3">SUM(G406:G409)</f>
        <v>0</v>
      </c>
      <c r="H410" s="21">
        <f t="shared" ref="H410" si="294">SUM(H406:H409)</f>
        <v>0</v>
      </c>
      <c r="I410" s="21">
        <f t="shared" ref="I410" si="295">SUM(I406:I409)</f>
        <v>0</v>
      </c>
      <c r="J410" s="21">
        <f t="shared" ref="J410" si="296">SUM(J406:J409)</f>
        <v>0</v>
      </c>
      <c r="K410" s="27"/>
      <c r="L410" s="21">
        <f t="shared" ref="L410" ca="1" si="297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98">SUM(G411:G416)</f>
        <v>0</v>
      </c>
      <c r="H417" s="21">
        <f t="shared" ref="H417" si="299">SUM(H411:H416)</f>
        <v>0</v>
      </c>
      <c r="I417" s="21">
        <f t="shared" ref="I417" si="300">SUM(I411:I416)</f>
        <v>0</v>
      </c>
      <c r="J417" s="21">
        <f t="shared" ref="J417" si="301">SUM(J411:J416)</f>
        <v>0</v>
      </c>
      <c r="K417" s="27"/>
      <c r="L417" s="21">
        <f t="shared" ref="L417" ca="1" si="302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3">SUM(G418:G423)</f>
        <v>0</v>
      </c>
      <c r="H424" s="21">
        <f t="shared" ref="H424" si="304">SUM(H418:H423)</f>
        <v>0</v>
      </c>
      <c r="I424" s="21">
        <f t="shared" ref="I424" si="305">SUM(I418:I423)</f>
        <v>0</v>
      </c>
      <c r="J424" s="21">
        <f t="shared" ref="J424" si="306">SUM(J418:J423)</f>
        <v>0</v>
      </c>
      <c r="K424" s="27"/>
      <c r="L424" s="21">
        <f t="shared" ref="L424" ca="1" si="307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82" t="s">
        <v>4</v>
      </c>
      <c r="D425" s="83"/>
      <c r="E425" s="33"/>
      <c r="F425" s="34">
        <f>F391+F395+F405+F410+F417+F424</f>
        <v>1110</v>
      </c>
      <c r="G425" s="34">
        <f t="shared" ref="G425" si="308">G391+G395+G405+G410+G417+G424</f>
        <v>47.050000000000004</v>
      </c>
      <c r="H425" s="34">
        <f t="shared" ref="H425" si="309">H391+H395+H405+H410+H417+H424</f>
        <v>44.07</v>
      </c>
      <c r="I425" s="34">
        <f t="shared" ref="I425" si="310">I391+I395+I405+I410+I417+I424</f>
        <v>203.95</v>
      </c>
      <c r="J425" s="34">
        <f t="shared" ref="J425" si="311">J391+J395+J405+J410+J417+J424</f>
        <v>1397.5700000000002</v>
      </c>
      <c r="K425" s="35"/>
      <c r="L425" s="34">
        <f t="shared" ref="L425" ca="1" si="312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3">SUM(G426:G432)</f>
        <v>0</v>
      </c>
      <c r="H433" s="21">
        <f t="shared" ref="H433" si="314">SUM(H426:H432)</f>
        <v>0</v>
      </c>
      <c r="I433" s="21">
        <f t="shared" ref="I433" si="315">SUM(I426:I432)</f>
        <v>0</v>
      </c>
      <c r="J433" s="21">
        <f t="shared" ref="J433" si="316">SUM(J426:J432)</f>
        <v>0</v>
      </c>
      <c r="K433" s="27"/>
      <c r="L433" s="21">
        <f t="shared" si="282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17">SUM(G434:G436)</f>
        <v>0</v>
      </c>
      <c r="H437" s="21">
        <f t="shared" ref="H437" si="318">SUM(H434:H436)</f>
        <v>0</v>
      </c>
      <c r="I437" s="21">
        <f t="shared" ref="I437" si="319">SUM(I434:I436)</f>
        <v>0</v>
      </c>
      <c r="J437" s="21">
        <f t="shared" ref="J437" si="320">SUM(J434:J436)</f>
        <v>0</v>
      </c>
      <c r="K437" s="27"/>
      <c r="L437" s="21">
        <f t="shared" ref="L437" ca="1" si="321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2">SUM(G438:G446)</f>
        <v>0</v>
      </c>
      <c r="H447" s="21">
        <f t="shared" ref="H447" si="323">SUM(H438:H446)</f>
        <v>0</v>
      </c>
      <c r="I447" s="21">
        <f t="shared" ref="I447" si="324">SUM(I438:I446)</f>
        <v>0</v>
      </c>
      <c r="J447" s="21">
        <f t="shared" ref="J447" si="325">SUM(J438:J446)</f>
        <v>0</v>
      </c>
      <c r="K447" s="27"/>
      <c r="L447" s="21">
        <f t="shared" ref="L447" ca="1" si="326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27">SUM(G448:G451)</f>
        <v>0</v>
      </c>
      <c r="H452" s="21">
        <f t="shared" ref="H452" si="328">SUM(H448:H451)</f>
        <v>0</v>
      </c>
      <c r="I452" s="21">
        <f t="shared" ref="I452" si="329">SUM(I448:I451)</f>
        <v>0</v>
      </c>
      <c r="J452" s="21">
        <f t="shared" ref="J452" si="330">SUM(J448:J451)</f>
        <v>0</v>
      </c>
      <c r="K452" s="27"/>
      <c r="L452" s="21">
        <f t="shared" ref="L452" ca="1" si="331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2">SUM(G453:G458)</f>
        <v>0</v>
      </c>
      <c r="H459" s="21">
        <f t="shared" ref="H459" si="333">SUM(H453:H458)</f>
        <v>0</v>
      </c>
      <c r="I459" s="21">
        <f t="shared" ref="I459" si="334">SUM(I453:I458)</f>
        <v>0</v>
      </c>
      <c r="J459" s="21">
        <f t="shared" ref="J459" si="335">SUM(J453:J458)</f>
        <v>0</v>
      </c>
      <c r="K459" s="27"/>
      <c r="L459" s="21">
        <f t="shared" ref="L459" ca="1" si="336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7">SUM(G460:G465)</f>
        <v>0</v>
      </c>
      <c r="H466" s="21">
        <f t="shared" ref="H466" si="338">SUM(H460:H465)</f>
        <v>0</v>
      </c>
      <c r="I466" s="21">
        <f t="shared" ref="I466" si="339">SUM(I460:I465)</f>
        <v>0</v>
      </c>
      <c r="J466" s="21">
        <f t="shared" ref="J466" si="340">SUM(J460:J465)</f>
        <v>0</v>
      </c>
      <c r="K466" s="27"/>
      <c r="L466" s="21">
        <f t="shared" ref="L466" ca="1" si="341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82" t="s">
        <v>4</v>
      </c>
      <c r="D467" s="83"/>
      <c r="E467" s="33"/>
      <c r="F467" s="34">
        <f>F433+F437+F447+F452+F459+F466</f>
        <v>0</v>
      </c>
      <c r="G467" s="34">
        <f t="shared" ref="G467" si="342">G433+G437+G447+G452+G459+G466</f>
        <v>0</v>
      </c>
      <c r="H467" s="34">
        <f t="shared" ref="H467" si="343">H433+H437+H447+H452+H459+H466</f>
        <v>0</v>
      </c>
      <c r="I467" s="34">
        <f t="shared" ref="I467" si="344">I433+I437+I447+I452+I459+I466</f>
        <v>0</v>
      </c>
      <c r="J467" s="34">
        <f t="shared" ref="J467" si="345">J433+J437+J447+J452+J459+J466</f>
        <v>0</v>
      </c>
      <c r="K467" s="35"/>
      <c r="L467" s="34">
        <f t="shared" ref="L467" ca="1" si="346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47">SUM(G468:G474)</f>
        <v>0</v>
      </c>
      <c r="H475" s="21">
        <f t="shared" ref="H475" si="348">SUM(H468:H474)</f>
        <v>0</v>
      </c>
      <c r="I475" s="21">
        <f t="shared" ref="I475" si="349">SUM(I468:I474)</f>
        <v>0</v>
      </c>
      <c r="J475" s="21">
        <f t="shared" ref="J475" si="350">SUM(J468:J474)</f>
        <v>0</v>
      </c>
      <c r="K475" s="27"/>
      <c r="L475" s="21">
        <f t="shared" ref="L475:L517" si="351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2">SUM(G476:G478)</f>
        <v>0</v>
      </c>
      <c r="H479" s="21">
        <f t="shared" ref="H479" si="353">SUM(H476:H478)</f>
        <v>0</v>
      </c>
      <c r="I479" s="21">
        <f t="shared" ref="I479" si="354">SUM(I476:I478)</f>
        <v>0</v>
      </c>
      <c r="J479" s="21">
        <f t="shared" ref="J479" si="355">SUM(J476:J478)</f>
        <v>0</v>
      </c>
      <c r="K479" s="27"/>
      <c r="L479" s="21">
        <f t="shared" ref="L479" ca="1" si="356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57">SUM(G480:G488)</f>
        <v>0</v>
      </c>
      <c r="H489" s="21">
        <f t="shared" ref="H489" si="358">SUM(H480:H488)</f>
        <v>0</v>
      </c>
      <c r="I489" s="21">
        <f t="shared" ref="I489" si="359">SUM(I480:I488)</f>
        <v>0</v>
      </c>
      <c r="J489" s="21">
        <f t="shared" ref="J489" si="360">SUM(J480:J488)</f>
        <v>0</v>
      </c>
      <c r="K489" s="27"/>
      <c r="L489" s="21">
        <f t="shared" ref="L489" ca="1" si="361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2">SUM(G490:G493)</f>
        <v>0</v>
      </c>
      <c r="H494" s="21">
        <f t="shared" ref="H494" si="363">SUM(H490:H493)</f>
        <v>0</v>
      </c>
      <c r="I494" s="21">
        <f t="shared" ref="I494" si="364">SUM(I490:I493)</f>
        <v>0</v>
      </c>
      <c r="J494" s="21">
        <f t="shared" ref="J494" si="365">SUM(J490:J493)</f>
        <v>0</v>
      </c>
      <c r="K494" s="27"/>
      <c r="L494" s="21">
        <f t="shared" ref="L494" ca="1" si="366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7">SUM(G495:G500)</f>
        <v>0</v>
      </c>
      <c r="H501" s="21">
        <f t="shared" ref="H501" si="368">SUM(H495:H500)</f>
        <v>0</v>
      </c>
      <c r="I501" s="21">
        <f t="shared" ref="I501" si="369">SUM(I495:I500)</f>
        <v>0</v>
      </c>
      <c r="J501" s="21">
        <f t="shared" ref="J501" si="370">SUM(J495:J500)</f>
        <v>0</v>
      </c>
      <c r="K501" s="27"/>
      <c r="L501" s="21">
        <f t="shared" ref="L501" ca="1" si="371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2">SUM(G502:G507)</f>
        <v>0</v>
      </c>
      <c r="H508" s="21">
        <f t="shared" ref="H508" si="373">SUM(H502:H507)</f>
        <v>0</v>
      </c>
      <c r="I508" s="21">
        <f t="shared" ref="I508" si="374">SUM(I502:I507)</f>
        <v>0</v>
      </c>
      <c r="J508" s="21">
        <f t="shared" ref="J508" si="375">SUM(J502:J507)</f>
        <v>0</v>
      </c>
      <c r="K508" s="27"/>
      <c r="L508" s="21">
        <f t="shared" ref="L508" ca="1" si="376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82" t="s">
        <v>4</v>
      </c>
      <c r="D509" s="83"/>
      <c r="E509" s="33"/>
      <c r="F509" s="34">
        <f>F475+F479+F489+F494+F501+F508</f>
        <v>0</v>
      </c>
      <c r="G509" s="34">
        <f t="shared" ref="G509" si="377">G475+G479+G489+G494+G501+G508</f>
        <v>0</v>
      </c>
      <c r="H509" s="34">
        <f t="shared" ref="H509" si="378">H475+H479+H489+H494+H501+H508</f>
        <v>0</v>
      </c>
      <c r="I509" s="34">
        <f t="shared" ref="I509" si="379">I475+I479+I489+I494+I501+I508</f>
        <v>0</v>
      </c>
      <c r="J509" s="34">
        <f t="shared" ref="J509" si="380">J475+J479+J489+J494+J501+J508</f>
        <v>0</v>
      </c>
      <c r="K509" s="35"/>
      <c r="L509" s="34">
        <f t="shared" ref="L509" ca="1" si="381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2">SUM(G510:G516)</f>
        <v>0</v>
      </c>
      <c r="H517" s="21">
        <f t="shared" ref="H517" si="383">SUM(H510:H516)</f>
        <v>0</v>
      </c>
      <c r="I517" s="21">
        <f t="shared" ref="I517" si="384">SUM(I510:I516)</f>
        <v>0</v>
      </c>
      <c r="J517" s="21">
        <f t="shared" ref="J517" si="385">SUM(J510:J516)</f>
        <v>0</v>
      </c>
      <c r="K517" s="27"/>
      <c r="L517" s="21">
        <f t="shared" si="351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6">SUM(G518:G520)</f>
        <v>0</v>
      </c>
      <c r="H521" s="21">
        <f t="shared" ref="H521" si="387">SUM(H518:H520)</f>
        <v>0</v>
      </c>
      <c r="I521" s="21">
        <f t="shared" ref="I521" si="388">SUM(I518:I520)</f>
        <v>0</v>
      </c>
      <c r="J521" s="21">
        <f t="shared" ref="J521" si="389">SUM(J518:J520)</f>
        <v>0</v>
      </c>
      <c r="K521" s="27"/>
      <c r="L521" s="21">
        <f t="shared" ref="L521" ca="1" si="390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1">SUM(G522:G530)</f>
        <v>0</v>
      </c>
      <c r="H531" s="21">
        <f t="shared" ref="H531" si="392">SUM(H522:H530)</f>
        <v>0</v>
      </c>
      <c r="I531" s="21">
        <f t="shared" ref="I531" si="393">SUM(I522:I530)</f>
        <v>0</v>
      </c>
      <c r="J531" s="21">
        <f t="shared" ref="J531" si="394">SUM(J522:J530)</f>
        <v>0</v>
      </c>
      <c r="K531" s="27"/>
      <c r="L531" s="21">
        <f t="shared" ref="L531" ca="1" si="395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96">SUM(G532:G535)</f>
        <v>0</v>
      </c>
      <c r="H536" s="21">
        <f t="shared" ref="H536" si="397">SUM(H532:H535)</f>
        <v>0</v>
      </c>
      <c r="I536" s="21">
        <f t="shared" ref="I536" si="398">SUM(I532:I535)</f>
        <v>0</v>
      </c>
      <c r="J536" s="21">
        <f t="shared" ref="J536" si="399">SUM(J532:J535)</f>
        <v>0</v>
      </c>
      <c r="K536" s="27"/>
      <c r="L536" s="21">
        <f t="shared" ref="L536" ca="1" si="400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1">SUM(G537:G542)</f>
        <v>0</v>
      </c>
      <c r="H543" s="21">
        <f t="shared" ref="H543" si="402">SUM(H537:H542)</f>
        <v>0</v>
      </c>
      <c r="I543" s="21">
        <f t="shared" ref="I543" si="403">SUM(I537:I542)</f>
        <v>0</v>
      </c>
      <c r="J543" s="21">
        <f t="shared" ref="J543" si="404">SUM(J537:J542)</f>
        <v>0</v>
      </c>
      <c r="K543" s="27"/>
      <c r="L543" s="21">
        <f t="shared" ref="L543" ca="1" si="405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06">SUM(G544:G549)</f>
        <v>0</v>
      </c>
      <c r="H550" s="21">
        <f t="shared" ref="H550" si="407">SUM(H544:H549)</f>
        <v>0</v>
      </c>
      <c r="I550" s="21">
        <f t="shared" ref="I550" si="408">SUM(I544:I549)</f>
        <v>0</v>
      </c>
      <c r="J550" s="21">
        <f t="shared" ref="J550" si="409">SUM(J544:J549)</f>
        <v>0</v>
      </c>
      <c r="K550" s="27"/>
      <c r="L550" s="21">
        <f t="shared" ref="L550" ca="1" si="410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82" t="s">
        <v>4</v>
      </c>
      <c r="D551" s="83"/>
      <c r="E551" s="33"/>
      <c r="F551" s="34">
        <f>F517+F521+F531+F536+F543+F550</f>
        <v>0</v>
      </c>
      <c r="G551" s="34">
        <f t="shared" ref="G551" si="411">G517+G521+G531+G536+G543+G550</f>
        <v>0</v>
      </c>
      <c r="H551" s="34">
        <f t="shared" ref="H551" si="412">H517+H521+H531+H536+H543+H550</f>
        <v>0</v>
      </c>
      <c r="I551" s="34">
        <f t="shared" ref="I551" si="413">I517+I521+I531+I536+I543+I550</f>
        <v>0</v>
      </c>
      <c r="J551" s="34">
        <f t="shared" ref="J551" si="414">J517+J521+J531+J536+J543+J550</f>
        <v>0</v>
      </c>
      <c r="K551" s="35"/>
      <c r="L551" s="34">
        <f t="shared" ref="L551" ca="1" si="415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16">SUM(G552:G558)</f>
        <v>0</v>
      </c>
      <c r="H559" s="21">
        <f t="shared" ref="H559" si="417">SUM(H552:H558)</f>
        <v>0</v>
      </c>
      <c r="I559" s="21">
        <f t="shared" ref="I559" si="418">SUM(I552:I558)</f>
        <v>0</v>
      </c>
      <c r="J559" s="21">
        <f t="shared" ref="J559" si="419">SUM(J552:J558)</f>
        <v>0</v>
      </c>
      <c r="K559" s="27"/>
      <c r="L559" s="21">
        <f t="shared" ref="L559" si="420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1">SUM(G560:G562)</f>
        <v>0</v>
      </c>
      <c r="H563" s="21">
        <f t="shared" ref="H563" si="422">SUM(H560:H562)</f>
        <v>0</v>
      </c>
      <c r="I563" s="21">
        <f t="shared" ref="I563" si="423">SUM(I560:I562)</f>
        <v>0</v>
      </c>
      <c r="J563" s="21">
        <f t="shared" ref="J563" si="424">SUM(J560:J562)</f>
        <v>0</v>
      </c>
      <c r="K563" s="27"/>
      <c r="L563" s="21">
        <f t="shared" ref="L563" ca="1" si="425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26">SUM(G564:G572)</f>
        <v>0</v>
      </c>
      <c r="H573" s="21">
        <f t="shared" ref="H573" si="427">SUM(H564:H572)</f>
        <v>0</v>
      </c>
      <c r="I573" s="21">
        <f t="shared" ref="I573" si="428">SUM(I564:I572)</f>
        <v>0</v>
      </c>
      <c r="J573" s="21">
        <f t="shared" ref="J573" si="429">SUM(J564:J572)</f>
        <v>0</v>
      </c>
      <c r="K573" s="27"/>
      <c r="L573" s="21">
        <f t="shared" ref="L573" ca="1" si="430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1">SUM(G574:G577)</f>
        <v>0</v>
      </c>
      <c r="H578" s="21">
        <f t="shared" ref="H578" si="432">SUM(H574:H577)</f>
        <v>0</v>
      </c>
      <c r="I578" s="21">
        <f t="shared" ref="I578" si="433">SUM(I574:I577)</f>
        <v>0</v>
      </c>
      <c r="J578" s="21">
        <f t="shared" ref="J578" si="434">SUM(J574:J577)</f>
        <v>0</v>
      </c>
      <c r="K578" s="27"/>
      <c r="L578" s="21">
        <f t="shared" ref="L578" ca="1" si="435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36">SUM(G579:G584)</f>
        <v>0</v>
      </c>
      <c r="H585" s="21">
        <f t="shared" ref="H585" si="437">SUM(H579:H584)</f>
        <v>0</v>
      </c>
      <c r="I585" s="21">
        <f t="shared" ref="I585" si="438">SUM(I579:I584)</f>
        <v>0</v>
      </c>
      <c r="J585" s="21">
        <f t="shared" ref="J585" si="439">SUM(J579:J584)</f>
        <v>0</v>
      </c>
      <c r="K585" s="27"/>
      <c r="L585" s="21">
        <f t="shared" ref="L585" ca="1" si="440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1">SUM(G586:G591)</f>
        <v>0</v>
      </c>
      <c r="H592" s="21">
        <f t="shared" ref="H592" si="442">SUM(H586:H591)</f>
        <v>0</v>
      </c>
      <c r="I592" s="21">
        <f t="shared" ref="I592" si="443">SUM(I586:I591)</f>
        <v>0</v>
      </c>
      <c r="J592" s="21">
        <f t="shared" ref="J592" si="444">SUM(J586:J591)</f>
        <v>0</v>
      </c>
      <c r="K592" s="27"/>
      <c r="L592" s="21">
        <f t="shared" ref="L592" ca="1" si="445">SUM(L586:L594)</f>
        <v>0</v>
      </c>
    </row>
    <row r="593" spans="1:12" ht="15">
      <c r="A593" s="37">
        <f>A552</f>
        <v>2</v>
      </c>
      <c r="B593" s="38">
        <f>B552</f>
        <v>7</v>
      </c>
      <c r="C593" s="88" t="s">
        <v>4</v>
      </c>
      <c r="D593" s="89"/>
      <c r="E593" s="39"/>
      <c r="F593" s="40">
        <f>F559+F563+F573+F578+F585+F592</f>
        <v>0</v>
      </c>
      <c r="G593" s="40">
        <f t="shared" ref="G593" si="446">G559+G563+G573+G578+G585+G592</f>
        <v>0</v>
      </c>
      <c r="H593" s="40">
        <f t="shared" ref="H593" si="447">H559+H563+H573+H578+H585+H592</f>
        <v>0</v>
      </c>
      <c r="I593" s="40">
        <f t="shared" ref="I593" si="448">I559+I563+I573+I578+I585+I592</f>
        <v>0</v>
      </c>
      <c r="J593" s="40">
        <f t="shared" ref="J593" si="449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90" t="s">
        <v>5</v>
      </c>
      <c r="D594" s="90"/>
      <c r="E594" s="9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1298.3</v>
      </c>
      <c r="G594" s="42">
        <f t="shared" ref="G594:L594" si="45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46.982000000000006</v>
      </c>
      <c r="H594" s="42">
        <f t="shared" si="450"/>
        <v>44.949999999999996</v>
      </c>
      <c r="I594" s="42">
        <f t="shared" si="450"/>
        <v>186.84300000000002</v>
      </c>
      <c r="J594" s="42">
        <f t="shared" si="450"/>
        <v>1268.348</v>
      </c>
      <c r="K594" s="42"/>
      <c r="L594" s="42" t="e">
        <f t="shared" ca="1" si="450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2023-10-12T13:13:31Z</dcterms:modified>
</cp:coreProperties>
</file>